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0"/>
  </bookViews>
  <sheets>
    <sheet name="IS" sheetId="1" r:id="rId1"/>
    <sheet name="BS" sheetId="2" r:id="rId2"/>
    <sheet name="Changes In Equity" sheetId="3" r:id="rId3"/>
    <sheet name="Cash Flow" sheetId="4" r:id="rId4"/>
    <sheet name="Notes" sheetId="5" r:id="rId5"/>
  </sheets>
  <externalReferences>
    <externalReference r:id="rId8"/>
  </externalReferences>
  <definedNames>
    <definedName name="_xlnm.Print_Area" localSheetId="1">'BS'!$A$1:$H$56</definedName>
    <definedName name="_xlnm.Print_Area" localSheetId="3">'Cash Flow'!$A$1:$E$56</definedName>
    <definedName name="_xlnm.Print_Area" localSheetId="4">'Notes'!$A$1:$G$302</definedName>
  </definedNames>
  <calcPr fullCalcOnLoad="1"/>
</workbook>
</file>

<file path=xl/sharedStrings.xml><?xml version="1.0" encoding="utf-8"?>
<sst xmlns="http://schemas.openxmlformats.org/spreadsheetml/2006/main" count="231" uniqueCount="140">
  <si>
    <t>Other payables</t>
  </si>
  <si>
    <t>Profit before income tax</t>
  </si>
  <si>
    <t>Profit from operations</t>
  </si>
  <si>
    <t>Profit before tax</t>
  </si>
  <si>
    <t>Accumulated loss</t>
  </si>
  <si>
    <t>Operating profit before working capital changes</t>
  </si>
  <si>
    <t>(Increase) in inventories</t>
  </si>
  <si>
    <t>(Decrease) in payables</t>
  </si>
  <si>
    <t>Share premium</t>
  </si>
  <si>
    <t>LEN CHEONG HOLDING BERHAD</t>
  </si>
  <si>
    <t>Share</t>
  </si>
  <si>
    <t>capital</t>
  </si>
  <si>
    <t>premium</t>
  </si>
  <si>
    <t>Depreciation</t>
  </si>
  <si>
    <t>Taxation</t>
  </si>
  <si>
    <t>Cash generated from operations</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</si>
  <si>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</si>
  <si>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</si>
  <si>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</si>
  <si>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</si>
  <si>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</si>
  <si>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</si>
  <si>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</si>
  <si>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</si>
  <si>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</si>
  <si>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</si>
  <si>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</si>
  <si>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</si>
  <si>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</si>
  <si>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</si>
  <si>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</si>
  <si>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</si>
  <si>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</si>
  <si>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</si>
  <si>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</si>
  <si>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</si>
  <si>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</si>
  <si>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</si>
  <si>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</si>
  <si>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</si>
  <si>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</si>
  <si>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</si>
  <si>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</si>
  <si>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</si>
  <si>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</si>
  <si>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</si>
  <si>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</si>
  <si>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</si>
  <si>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</si>
  <si>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</si>
  <si>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</si>
  <si>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</si>
  <si>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</si>
  <si>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</si>
  <si>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</si>
  <si>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</si>
  <si>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</si>
  <si>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</si>
  <si>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</si>
  <si>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Prepaid lease payments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</si>
  <si>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</si>
  <si>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</si>
  <si>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</si>
  <si>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</si>
  <si>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</si>
  <si>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</si>
  <si>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</si>
  <si>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</si>
  <si>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</si>
  <si>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</si>
  <si>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</si>
  <si>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</si>
  <si>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</si>
  <si>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</si>
  <si>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</si>
  <si>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</si>
  <si>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</si>
  <si>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</si>
  <si>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 xml:space="preserve"> Net cash provided by operating activities</t>
  </si>
  <si>
    <t>Interest paid</t>
  </si>
  <si>
    <t>Interest expense</t>
  </si>
  <si>
    <t>Adjustments for:-</t>
  </si>
  <si>
    <t xml:space="preserve"> Cash Flow From Operating Activities</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</si>
  <si>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</si>
  <si>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</si>
  <si>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</si>
  <si>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</si>
  <si>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</si>
  <si>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</si>
  <si>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</si>
  <si>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</si>
  <si>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</si>
  <si>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</si>
  <si>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</si>
  <si>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</si>
  <si>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</si>
  <si>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</si>
  <si>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</si>
  <si>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</si>
  <si>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At 1st January, 2009</t>
  </si>
  <si>
    <t xml:space="preserve"> </t>
  </si>
  <si>
    <t>31/12/2009</t>
  </si>
  <si>
    <t>Allowance for doubtful debts</t>
  </si>
  <si>
    <t>Prepayment write off</t>
  </si>
  <si>
    <t>Property, plant and equipment write off</t>
  </si>
  <si>
    <t>At 1st January, 2010</t>
  </si>
  <si>
    <t xml:space="preserve">UNAUDITED CONDENSED CONSOLIDATED STATEMENTS OF COMPREHENSIVE INCOME </t>
  </si>
  <si>
    <t>Net Profit for the period</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</si>
  <si>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</si>
  <si>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</si>
  <si>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</si>
  <si>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</si>
  <si>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</si>
  <si>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</si>
  <si>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30/06/2010</t>
  </si>
  <si>
    <t xml:space="preserve"> 31/12/2010</t>
  </si>
  <si>
    <t xml:space="preserve">       Short term borrowings:</t>
  </si>
  <si>
    <t xml:space="preserve">       Long term borrowings:</t>
  </si>
  <si>
    <t>Third quarter</t>
  </si>
  <si>
    <t xml:space="preserve">Quarterly report on consolidated results for the third quarter ended 30th September 2010, </t>
  </si>
  <si>
    <t>30/09/2010</t>
  </si>
  <si>
    <t>30/09/2009</t>
  </si>
  <si>
    <t>9 months ended
30th September, 2010</t>
  </si>
  <si>
    <t>9 months ended
30th September, 2009</t>
  </si>
  <si>
    <t>At 30th September, 2010</t>
  </si>
  <si>
    <t>At 30th September, 2009</t>
  </si>
  <si>
    <t xml:space="preserve">Profit before tax </t>
  </si>
  <si>
    <t>Renenue</t>
  </si>
  <si>
    <t xml:space="preserve">        As at 30th September, 2010:</t>
  </si>
  <si>
    <t>(Increase) / Decrease in receivables</t>
  </si>
  <si>
    <t xml:space="preserve">As restated </t>
  </si>
  <si>
    <t>As previously</t>
  </si>
  <si>
    <t xml:space="preserve">reported </t>
  </si>
  <si>
    <t>Effect of adopting</t>
  </si>
  <si>
    <t xml:space="preserve">the  Amendment </t>
  </si>
  <si>
    <t>to FRS 117</t>
  </si>
  <si>
    <t>Balance Sheet as at 31 December 2009:</t>
  </si>
  <si>
    <t>Total comprehensive income for the period</t>
  </si>
  <si>
    <t>Sales - local</t>
  </si>
  <si>
    <t>Sales - Overseas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</si>
</sst>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M &quot;#,##0_);\(&quot;RM &quot;#,##0\)"/>
    <numFmt numFmtId="185" formatCode="&quot;RM &quot;#,##0_);[Red]\(&quot;RM &quot;#,##0\)"/>
    <numFmt numFmtId="186" formatCode="&quot;RM &quot;#,##0.00_);\(&quot;RM &quot;#,##0.00\)"/>
    <numFmt numFmtId="187" formatCode="&quot;RM &quot;#,##0.00_);[Red]\(&quot;RM &quot;#,##0.00\)"/>
    <numFmt numFmtId="188" formatCode="_(&quot;RM &quot;* #,##0_);_(&quot;RM &quot;* \(#,##0\);_(&quot;RM &quot;* &quot;-&quot;_);_(@_)"/>
    <numFmt numFmtId="189" formatCode="_(&quot;RM &quot;* #,##0.00_);_(&quot;RM &quot;* \(#,##0.00\);_(&quot;RM &quot;* &quot;-&quot;??_);_(@_)"/>
    <numFmt numFmtId="190" formatCode="_(* #,##0.0_);_(* \(#,##0.0\);_(* &quot;-&quot;??_);_(@_)"/>
    <numFmt numFmtId="191" formatCode="_(* #,##0_);_(* \(#,##0\);_(* &quot;-&quot;??_);_(@_)"/>
    <numFmt numFmtId="192" formatCode="0.000"/>
    <numFmt numFmtId="193" formatCode="0.0"/>
    <numFmt numFmtId="194" formatCode="_(* #,##0.000_);_(* \(#,##0.000\);_(* &quot;-&quot;??_);_(@_)"/>
    <numFmt numFmtId="195" formatCode="_(* #,##0.0000_);_(* \(#,##0.0000\);_(* &quot;-&quot;??_);_(@_)"/>
    <numFmt numFmtId="196" formatCode="0_);\(0\)"/>
    <numFmt numFmtId="197" formatCode="_(* #,##0.0_);_(* \(#,##0.0\);_(* &quot;-&quot;?_);_(@_)"/>
    <numFmt numFmtId="198" formatCode="_(* #,##0_);_(* \(#,##0\);_(* \-??_);_(@_)"/>
    <numFmt numFmtId="199" formatCode="_(* #,##0.00_);_(* \(#,##0.00\);_(* \-??_);_(@_)"/>
    <numFmt numFmtId="200" formatCode="_(* #,##0.0_);_(* \(#,##0.0\);_(* \-??_);_(@_)"/>
    <numFmt numFmtId="201" formatCode="_(* #,##0_);_(* \(#,##0\);_(* \-_);_(@_)"/>
    <numFmt numFmtId="202" formatCode="_(* #,##0.00000_);_(* \(#,##0.00000\);_(* &quot;-&quot;??_);_(@_)"/>
    <numFmt numFmtId="203" formatCode="0.0%"/>
    <numFmt numFmtId="204" formatCode="[$-409]dddd\,\ mmmm\ dd\,\ yyyy"/>
    <numFmt numFmtId="205" formatCode="&quot;Yes&quot;;&quot;Yes&quot;;&quot;No&quot;"/>
    <numFmt numFmtId="206" formatCode="&quot;True&quot;;&quot;True&quot;;&quot;False&quot;"/>
    <numFmt numFmtId="207" formatCode="&quot;On&quot;;&quot;On&quot;;&quot;Off&quot;"/>
    <numFmt numFmtId="208" formatCode="[$€-2]\ #,##0.00_);[Red]\([$€-2]\ #,##0.00\)"/>
  </numFmts>
  <fonts count="38">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b/>
      <u val="single"/>
      <sz val="11"/>
      <name val="Arial"/>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1"/>
      <color indexed="8"/>
      <name val="Arial"/>
      <family val="2"/>
    </font>
    <font>
      <sz val="10"/>
      <color indexed="8"/>
      <name val="Times New Roman"/>
      <family val="1"/>
    </font>
    <font>
      <sz val="10"/>
      <color indexed="8"/>
      <name val="Arial"/>
      <family val="2"/>
    </font>
    <font>
      <b/>
      <sz val="10"/>
      <color indexed="8"/>
      <name val="Arial"/>
      <family val="2"/>
    </font>
    <font>
      <sz val="10"/>
      <color indexed="10"/>
      <name val="Arial"/>
      <family val="2"/>
    </font>
    <font>
      <sz val="11"/>
      <color indexed="8"/>
      <name val="Calibri"/>
      <family val="2"/>
    </font>
    <font>
      <sz val="10"/>
      <color indexed="8"/>
      <name val="Calibri"/>
      <family val="2"/>
    </font>
    <font>
      <u val="single"/>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2">
    <xf numFmtId="0" fontId="0" fillId="0" borderId="0" xfId="0" applyAlignment="1">
      <alignment/>
    </xf>
    <xf numFmtId="191" fontId="0"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0" xfId="42" applyNumberFormat="1" applyFont="1" applyFill="1" applyAlignment="1">
      <alignment/>
    </xf>
    <xf numFmtId="0" fontId="2" fillId="0" borderId="0" xfId="57" applyFont="1" applyFill="1">
      <alignment/>
      <protection/>
    </xf>
    <xf numFmtId="0" fontId="2" fillId="0" borderId="0" xfId="57" applyFont="1" applyFill="1" applyAlignment="1">
      <alignment horizontal="center"/>
      <protection/>
    </xf>
    <xf numFmtId="198" fontId="2" fillId="0" borderId="0" xfId="42" applyNumberFormat="1" applyFont="1" applyFill="1" applyBorder="1" applyAlignment="1" applyProtection="1">
      <alignment/>
      <protection/>
    </xf>
    <xf numFmtId="0" fontId="0" fillId="0" borderId="0" xfId="57" applyFont="1" applyFill="1" applyAlignment="1">
      <alignment horizontal="center"/>
      <protection/>
    </xf>
    <xf numFmtId="0" fontId="0" fillId="0" borderId="0" xfId="57" applyFont="1" applyFill="1">
      <alignment/>
      <protection/>
    </xf>
    <xf numFmtId="198" fontId="0" fillId="0" borderId="0" xfId="42" applyNumberFormat="1" applyFont="1" applyFill="1" applyBorder="1" applyAlignment="1" applyProtection="1">
      <alignment horizontal="right"/>
      <protection/>
    </xf>
    <xf numFmtId="198" fontId="0" fillId="0" borderId="0" xfId="42" applyNumberFormat="1" applyFont="1" applyFill="1" applyBorder="1" applyAlignment="1" applyProtection="1">
      <alignment/>
      <protection/>
    </xf>
    <xf numFmtId="0" fontId="1" fillId="0" borderId="0" xfId="57" applyFont="1" applyFill="1" applyAlignment="1">
      <alignment horizontal="center"/>
      <protection/>
    </xf>
    <xf numFmtId="0" fontId="1" fillId="0" borderId="0" xfId="57" applyFont="1" applyFill="1">
      <alignment/>
      <protection/>
    </xf>
    <xf numFmtId="0" fontId="1" fillId="0" borderId="0" xfId="57" applyFont="1" applyFill="1" applyAlignment="1" quotePrefix="1">
      <alignment horizontal="center"/>
      <protection/>
    </xf>
    <xf numFmtId="0" fontId="5" fillId="0" borderId="0" xfId="57" applyFont="1" applyFill="1">
      <alignment/>
      <protection/>
    </xf>
    <xf numFmtId="0" fontId="0" fillId="0" borderId="0" xfId="57" applyFont="1" applyFill="1" applyAlignment="1">
      <alignment horizontal="right"/>
      <protection/>
    </xf>
    <xf numFmtId="0" fontId="0" fillId="0" borderId="0" xfId="57" applyFont="1" applyFill="1" applyBorder="1">
      <alignment/>
      <protection/>
    </xf>
    <xf numFmtId="198" fontId="1" fillId="0" borderId="0" xfId="42" applyNumberFormat="1" applyFont="1" applyFill="1" applyBorder="1" applyAlignment="1" applyProtection="1">
      <alignment/>
      <protection/>
    </xf>
    <xf numFmtId="16" fontId="1" fillId="0" borderId="0" xfId="57" applyNumberFormat="1" applyFont="1" applyFill="1" applyAlignment="1" quotePrefix="1">
      <alignment horizontal="center"/>
      <protection/>
    </xf>
    <xf numFmtId="0" fontId="6" fillId="0" borderId="0" xfId="57" applyFont="1" applyFill="1">
      <alignment/>
      <protection/>
    </xf>
    <xf numFmtId="198" fontId="6" fillId="0" borderId="0" xfId="42" applyNumberFormat="1" applyFont="1" applyFill="1" applyBorder="1" applyAlignment="1" applyProtection="1">
      <alignment/>
      <protection/>
    </xf>
    <xf numFmtId="40" fontId="6" fillId="0" borderId="0" xfId="42" applyNumberFormat="1" applyFont="1" applyFill="1" applyBorder="1" applyAlignment="1" applyProtection="1">
      <alignment/>
      <protection/>
    </xf>
    <xf numFmtId="201" fontId="6" fillId="0" borderId="0" xfId="42" applyNumberFormat="1" applyFont="1" applyFill="1" applyBorder="1" applyAlignment="1" applyProtection="1">
      <alignment/>
      <protection/>
    </xf>
    <xf numFmtId="37" fontId="2"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7" applyFont="1" applyFill="1" applyBorder="1">
      <alignment/>
      <protection/>
    </xf>
    <xf numFmtId="0" fontId="9" fillId="0" borderId="0" xfId="0" applyFont="1" applyAlignment="1">
      <alignment wrapText="1"/>
    </xf>
    <xf numFmtId="0" fontId="5" fillId="0" borderId="0" xfId="57" applyFont="1" applyFill="1" applyBorder="1">
      <alignment/>
      <protection/>
    </xf>
    <xf numFmtId="15" fontId="1" fillId="0" borderId="0" xfId="57" applyNumberFormat="1" applyFont="1" applyFill="1" applyAlignment="1" quotePrefix="1">
      <alignment horizontal="center"/>
      <protection/>
    </xf>
    <xf numFmtId="15" fontId="1" fillId="0" borderId="0" xfId="57"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01" fontId="2" fillId="0" borderId="0" xfId="57" applyNumberFormat="1" applyFont="1" applyFill="1">
      <alignment/>
      <protection/>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7" applyFont="1" applyFill="1" applyAlignment="1">
      <alignment wrapText="1"/>
      <protection/>
    </xf>
    <xf numFmtId="0" fontId="1" fillId="0" borderId="0" xfId="0" applyFont="1" applyAlignment="1">
      <alignment horizontal="center" wrapText="1"/>
    </xf>
    <xf numFmtId="191" fontId="0" fillId="0" borderId="11" xfId="42" applyNumberFormat="1" applyFont="1" applyBorder="1" applyAlignment="1">
      <alignment/>
    </xf>
    <xf numFmtId="0" fontId="10" fillId="0" borderId="0" xfId="57" applyFont="1" applyFill="1">
      <alignment/>
      <protection/>
    </xf>
    <xf numFmtId="0" fontId="7" fillId="0" borderId="0" xfId="57" applyFont="1" applyFill="1">
      <alignment/>
      <protection/>
    </xf>
    <xf numFmtId="0" fontId="7" fillId="0" borderId="0" xfId="57" applyFont="1" applyFill="1" applyAlignment="1">
      <alignment horizontal="center"/>
      <protection/>
    </xf>
    <xf numFmtId="14" fontId="1" fillId="0" borderId="0" xfId="57" applyNumberFormat="1" applyFont="1" applyFill="1" applyAlignment="1" quotePrefix="1">
      <alignment horizontal="center"/>
      <protection/>
    </xf>
    <xf numFmtId="3" fontId="0" fillId="0" borderId="0" xfId="0" applyNumberFormat="1" applyFont="1" applyBorder="1" applyAlignment="1">
      <alignment/>
    </xf>
    <xf numFmtId="43" fontId="0" fillId="0" borderId="0" xfId="42" applyFont="1" applyBorder="1" applyAlignment="1">
      <alignment/>
    </xf>
    <xf numFmtId="0" fontId="8" fillId="0" borderId="0" xfId="57" applyFont="1" applyFill="1">
      <alignment/>
      <protection/>
    </xf>
    <xf numFmtId="43" fontId="0" fillId="0" borderId="0" xfId="42" applyFont="1" applyFill="1" applyBorder="1" applyAlignment="1" applyProtection="1">
      <alignment horizontal="right"/>
      <protection/>
    </xf>
    <xf numFmtId="198" fontId="0" fillId="0" borderId="12" xfId="42" applyNumberFormat="1" applyFont="1" applyFill="1" applyBorder="1" applyAlignment="1" applyProtection="1">
      <alignment horizontal="right"/>
      <protection/>
    </xf>
    <xf numFmtId="9" fontId="0" fillId="0" borderId="0" xfId="61" applyFont="1" applyFill="1" applyBorder="1" applyAlignment="1" applyProtection="1">
      <alignment horizontal="right"/>
      <protection/>
    </xf>
    <xf numFmtId="198" fontId="0" fillId="0" borderId="10" xfId="42" applyNumberFormat="1" applyFont="1" applyFill="1" applyBorder="1" applyAlignment="1" applyProtection="1">
      <alignment horizontal="right"/>
      <protection/>
    </xf>
    <xf numFmtId="199" fontId="0" fillId="0" borderId="13" xfId="42" applyNumberFormat="1" applyFont="1" applyFill="1" applyBorder="1" applyAlignment="1" applyProtection="1">
      <alignment horizontal="right"/>
      <protection/>
    </xf>
    <xf numFmtId="200" fontId="0" fillId="0" borderId="0" xfId="42" applyNumberFormat="1" applyFont="1" applyFill="1" applyBorder="1" applyAlignment="1" applyProtection="1">
      <alignment horizontal="right"/>
      <protection/>
    </xf>
    <xf numFmtId="198" fontId="0" fillId="0" borderId="14" xfId="42" applyNumberFormat="1" applyFont="1" applyFill="1" applyBorder="1" applyAlignment="1" applyProtection="1">
      <alignment/>
      <protection/>
    </xf>
    <xf numFmtId="198" fontId="0" fillId="0" borderId="14" xfId="42" applyNumberFormat="1" applyFont="1" applyFill="1" applyBorder="1" applyAlignment="1" applyProtection="1">
      <alignment horizontal="right"/>
      <protection/>
    </xf>
    <xf numFmtId="198" fontId="0" fillId="0" borderId="15" xfId="42" applyNumberFormat="1" applyFont="1" applyFill="1" applyBorder="1" applyAlignment="1" applyProtection="1">
      <alignment/>
      <protection/>
    </xf>
    <xf numFmtId="198" fontId="0" fillId="0" borderId="15" xfId="42" applyNumberFormat="1" applyFont="1" applyFill="1" applyBorder="1" applyAlignment="1" applyProtection="1">
      <alignment horizontal="right"/>
      <protection/>
    </xf>
    <xf numFmtId="198" fontId="0" fillId="0" borderId="16" xfId="42" applyNumberFormat="1" applyFont="1" applyFill="1" applyBorder="1" applyAlignment="1" applyProtection="1">
      <alignment/>
      <protection/>
    </xf>
    <xf numFmtId="198" fontId="0" fillId="0" borderId="17" xfId="42" applyNumberFormat="1" applyFont="1" applyFill="1" applyBorder="1" applyAlignment="1" applyProtection="1">
      <alignment/>
      <protection/>
    </xf>
    <xf numFmtId="198" fontId="0" fillId="0" borderId="17" xfId="42" applyNumberFormat="1" applyFont="1" applyFill="1" applyBorder="1" applyAlignment="1" applyProtection="1">
      <alignment horizontal="right"/>
      <protection/>
    </xf>
    <xf numFmtId="198" fontId="0" fillId="0" borderId="11" xfId="42" applyNumberFormat="1" applyFont="1" applyFill="1" applyBorder="1" applyAlignment="1" applyProtection="1">
      <alignment horizontal="right"/>
      <protection/>
    </xf>
    <xf numFmtId="198" fontId="0" fillId="0" borderId="10" xfId="42" applyNumberFormat="1" applyFont="1" applyFill="1" applyBorder="1" applyAlignment="1" applyProtection="1">
      <alignment/>
      <protection/>
    </xf>
    <xf numFmtId="198" fontId="0" fillId="0" borderId="18" xfId="42" applyNumberFormat="1" applyFont="1" applyFill="1" applyBorder="1" applyAlignment="1" applyProtection="1">
      <alignment/>
      <protection/>
    </xf>
    <xf numFmtId="198" fontId="1" fillId="0" borderId="0" xfId="57" applyNumberFormat="1" applyFont="1" applyFill="1">
      <alignment/>
      <protection/>
    </xf>
    <xf numFmtId="198" fontId="0" fillId="0" borderId="0" xfId="57" applyNumberFormat="1" applyFont="1" applyFill="1">
      <alignment/>
      <protection/>
    </xf>
    <xf numFmtId="43" fontId="0" fillId="0" borderId="0" xfId="42" applyFont="1" applyFill="1" applyAlignment="1">
      <alignment/>
    </xf>
    <xf numFmtId="201" fontId="2" fillId="0" borderId="0" xfId="42" applyNumberFormat="1" applyFont="1" applyFill="1" applyBorder="1" applyAlignment="1" applyProtection="1">
      <alignment/>
      <protection/>
    </xf>
    <xf numFmtId="201" fontId="6" fillId="0" borderId="17" xfId="42" applyNumberFormat="1" applyFont="1" applyFill="1" applyBorder="1" applyAlignment="1" applyProtection="1">
      <alignment/>
      <protection/>
    </xf>
    <xf numFmtId="201" fontId="6" fillId="0" borderId="16" xfId="42" applyNumberFormat="1" applyFont="1" applyFill="1" applyBorder="1" applyAlignment="1" applyProtection="1">
      <alignment/>
      <protection/>
    </xf>
    <xf numFmtId="0" fontId="6" fillId="0" borderId="0" xfId="57" applyFont="1" applyFill="1" applyBorder="1">
      <alignment/>
      <protection/>
    </xf>
    <xf numFmtId="201" fontId="6" fillId="0" borderId="10" xfId="42" applyNumberFormat="1" applyFont="1" applyFill="1" applyBorder="1" applyAlignment="1" applyProtection="1">
      <alignment/>
      <protection/>
    </xf>
    <xf numFmtId="201" fontId="6" fillId="0" borderId="19" xfId="42" applyNumberFormat="1" applyFont="1" applyFill="1" applyBorder="1" applyAlignment="1" applyProtection="1">
      <alignment/>
      <protection/>
    </xf>
    <xf numFmtId="191" fontId="0" fillId="0" borderId="10" xfId="42" applyNumberFormat="1" applyFont="1" applyBorder="1" applyAlignment="1">
      <alignment horizontal="center"/>
    </xf>
    <xf numFmtId="10" fontId="0" fillId="0" borderId="0" xfId="61" applyNumberFormat="1" applyFont="1" applyFill="1" applyBorder="1" applyAlignment="1" applyProtection="1">
      <alignment horizontal="right"/>
      <protection/>
    </xf>
    <xf numFmtId="0" fontId="0" fillId="0" borderId="0" xfId="0" applyFont="1" applyAlignment="1">
      <alignment horizontal="left" vertical="top"/>
    </xf>
    <xf numFmtId="0" fontId="11" fillId="0" borderId="0" xfId="57" applyFont="1" applyFill="1" applyBorder="1" applyAlignment="1">
      <alignment/>
      <protection/>
    </xf>
    <xf numFmtId="0" fontId="11" fillId="0" borderId="0" xfId="57" applyFont="1" applyFill="1" applyBorder="1" applyAlignment="1">
      <alignment horizontal="center"/>
      <protection/>
    </xf>
    <xf numFmtId="198" fontId="0" fillId="0" borderId="20" xfId="42" applyNumberFormat="1" applyFont="1" applyFill="1" applyBorder="1" applyAlignment="1" applyProtection="1">
      <alignment horizontal="right"/>
      <protection/>
    </xf>
    <xf numFmtId="191" fontId="0" fillId="0" borderId="18" xfId="42" applyNumberFormat="1" applyFont="1" applyBorder="1" applyAlignment="1">
      <alignment/>
    </xf>
    <xf numFmtId="0" fontId="12" fillId="0" borderId="0" xfId="0" applyFont="1" applyAlignment="1">
      <alignment horizontal="justify"/>
    </xf>
    <xf numFmtId="0" fontId="0" fillId="0" borderId="0" xfId="0" applyFont="1" applyAlignment="1">
      <alignment horizontal="left" readingOrder="2"/>
    </xf>
    <xf numFmtId="0" fontId="0" fillId="0" borderId="0" xfId="0" applyFont="1" applyAlignment="1" applyProtection="1">
      <alignment/>
      <protection locked="0"/>
    </xf>
    <xf numFmtId="191" fontId="0" fillId="0" borderId="0" xfId="0" applyNumberFormat="1" applyFont="1" applyAlignment="1">
      <alignment/>
    </xf>
    <xf numFmtId="198" fontId="0" fillId="0" borderId="18" xfId="42" applyNumberFormat="1" applyFont="1" applyFill="1" applyBorder="1" applyAlignment="1" applyProtection="1">
      <alignment horizontal="right"/>
      <protection/>
    </xf>
    <xf numFmtId="0" fontId="0" fillId="0" borderId="0" xfId="58" applyFont="1" applyFill="1">
      <alignment/>
      <protection/>
    </xf>
    <xf numFmtId="0" fontId="11" fillId="0" borderId="0" xfId="57"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rmal_KLSE4Q0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xdr:nvSpPr>
        <xdr:cNvPr id="1" name="Text Box 1"/>
        <xdr:cNvSpPr txBox="1">
          <a:spLocks noChangeArrowheads="1"/>
        </xdr:cNvSpPr>
      </xdr:nvSpPr>
      <xdr:spPr>
        <a:xfrm>
          <a:off x="34194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37</xdr:row>
      <xdr:rowOff>142875</xdr:rowOff>
    </xdr:from>
    <xdr:to>
      <xdr:col>1</xdr:col>
      <xdr:colOff>457200</xdr:colOff>
      <xdr:row>39</xdr:row>
      <xdr:rowOff>47625</xdr:rowOff>
    </xdr:to>
    <xdr:sp>
      <xdr:nvSpPr>
        <xdr:cNvPr id="2" name="Text Box 2"/>
        <xdr:cNvSpPr txBox="1">
          <a:spLocks noChangeArrowheads="1"/>
        </xdr:cNvSpPr>
      </xdr:nvSpPr>
      <xdr:spPr>
        <a:xfrm>
          <a:off x="2762250" y="6467475"/>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38</xdr:row>
      <xdr:rowOff>152400</xdr:rowOff>
    </xdr:from>
    <xdr:to>
      <xdr:col>7</xdr:col>
      <xdr:colOff>981075</xdr:colOff>
      <xdr:row>42</xdr:row>
      <xdr:rowOff>114300</xdr:rowOff>
    </xdr:to>
    <xdr:sp fLocksText="0">
      <xdr:nvSpPr>
        <xdr:cNvPr id="3" name="Text Box 3"/>
        <xdr:cNvSpPr txBox="1">
          <a:spLocks noChangeArrowheads="1"/>
        </xdr:cNvSpPr>
      </xdr:nvSpPr>
      <xdr:spPr>
        <a:xfrm>
          <a:off x="76200" y="6657975"/>
          <a:ext cx="64389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Income Statements should be read in conjunction with the Annual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Report for the year ended 31st December, 2009)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xdr:nvSpPr>
        <xdr:cNvPr id="4" name="Text Box 1"/>
        <xdr:cNvSpPr txBox="1">
          <a:spLocks noChangeArrowheads="1"/>
        </xdr:cNvSpPr>
      </xdr:nvSpPr>
      <xdr:spPr>
        <a:xfrm>
          <a:off x="34194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xdr:nvSpPr>
        <xdr:cNvPr id="1" name="Text Box 1"/>
        <xdr:cNvSpPr txBox="1">
          <a:spLocks noChangeArrowheads="1"/>
        </xdr:cNvSpPr>
      </xdr:nvSpPr>
      <xdr:spPr>
        <a:xfrm>
          <a:off x="3619500" y="848677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7</xdr:col>
      <xdr:colOff>28575</xdr:colOff>
      <xdr:row>55</xdr:row>
      <xdr:rowOff>142875</xdr:rowOff>
    </xdr:to>
    <xdr:sp fLocksText="0">
      <xdr:nvSpPr>
        <xdr:cNvPr id="2" name="Text Box 2"/>
        <xdr:cNvSpPr txBox="1">
          <a:spLocks noChangeArrowheads="1"/>
        </xdr:cNvSpPr>
      </xdr:nvSpPr>
      <xdr:spPr>
        <a:xfrm>
          <a:off x="190500" y="8353425"/>
          <a:ext cx="50006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 Financial Report for the year ended 31st December, 2009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53</xdr:row>
      <xdr:rowOff>0</xdr:rowOff>
    </xdr:from>
    <xdr:to>
      <xdr:col>2</xdr:col>
      <xdr:colOff>76200</xdr:colOff>
      <xdr:row>54</xdr:row>
      <xdr:rowOff>57150</xdr:rowOff>
    </xdr:to>
    <xdr:sp>
      <xdr:nvSpPr>
        <xdr:cNvPr id="1" name="Text Box 1"/>
        <xdr:cNvSpPr txBox="1">
          <a:spLocks noChangeArrowheads="1"/>
        </xdr:cNvSpPr>
      </xdr:nvSpPr>
      <xdr:spPr>
        <a:xfrm>
          <a:off x="3495675" y="8810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53</xdr:row>
      <xdr:rowOff>28575</xdr:rowOff>
    </xdr:from>
    <xdr:to>
      <xdr:col>5</xdr:col>
      <xdr:colOff>57150</xdr:colOff>
      <xdr:row>55</xdr:row>
      <xdr:rowOff>95250</xdr:rowOff>
    </xdr:to>
    <xdr:sp fLocksText="0">
      <xdr:nvSpPr>
        <xdr:cNvPr id="2" name="Text Box 2"/>
        <xdr:cNvSpPr txBox="1">
          <a:spLocks noChangeArrowheads="1"/>
        </xdr:cNvSpPr>
      </xdr:nvSpPr>
      <xdr:spPr>
        <a:xfrm>
          <a:off x="47625" y="8839200"/>
          <a:ext cx="5543550"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Cash Flow Statements should be read in conjunction with the Annual 
</a:t>
          </a:r>
          <a:r>
            <a:rPr lang="en-US" cap="none" sz="1000" b="0" i="0" u="none" baseline="0">
              <a:solidFill>
                <a:srgbClr val="000000"/>
              </a:solidFill>
              <a:latin typeface="Times New Roman"/>
              <a:ea typeface="Times New Roman"/>
              <a:cs typeface="Times New Roman"/>
            </a:rPr>
            <a:t>   Financial Report for the year ended 31st December, 2009)
</a:t>
          </a:r>
        </a:p>
      </xdr:txBody>
    </xdr:sp>
    <xdr:clientData/>
  </xdr:twoCellAnchor>
  <xdr:twoCellAnchor>
    <xdr:from>
      <xdr:col>2</xdr:col>
      <xdr:colOff>0</xdr:colOff>
      <xdr:row>58</xdr:row>
      <xdr:rowOff>0</xdr:rowOff>
    </xdr:from>
    <xdr:to>
      <xdr:col>2</xdr:col>
      <xdr:colOff>76200</xdr:colOff>
      <xdr:row>59</xdr:row>
      <xdr:rowOff>57150</xdr:rowOff>
    </xdr:to>
    <xdr:sp>
      <xdr:nvSpPr>
        <xdr:cNvPr id="3" name="Text Box 3"/>
        <xdr:cNvSpPr txBox="1">
          <a:spLocks noChangeArrowheads="1"/>
        </xdr:cNvSpPr>
      </xdr:nvSpPr>
      <xdr:spPr>
        <a:xfrm>
          <a:off x="3495675" y="9582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236</xdr:row>
      <xdr:rowOff>95250</xdr:rowOff>
    </xdr:from>
    <xdr:to>
      <xdr:col>6</xdr:col>
      <xdr:colOff>47625</xdr:colOff>
      <xdr:row>238</xdr:row>
      <xdr:rowOff>19050</xdr:rowOff>
    </xdr:to>
    <xdr:sp>
      <xdr:nvSpPr>
        <xdr:cNvPr id="1" name="Rectangle 41"/>
        <xdr:cNvSpPr>
          <a:spLocks/>
        </xdr:cNvSpPr>
      </xdr:nvSpPr>
      <xdr:spPr>
        <a:xfrm>
          <a:off x="180975" y="38738175"/>
          <a:ext cx="57150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47725"/>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52525"/>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a:t>
          </a:r>
        </a:p>
      </xdr:txBody>
    </xdr:sp>
    <xdr:clientData/>
  </xdr:twoCellAnchor>
  <xdr:twoCellAnchor>
    <xdr:from>
      <xdr:col>0</xdr:col>
      <xdr:colOff>85725</xdr:colOff>
      <xdr:row>78</xdr:row>
      <xdr:rowOff>142875</xdr:rowOff>
    </xdr:from>
    <xdr:to>
      <xdr:col>3</xdr:col>
      <xdr:colOff>104775</xdr:colOff>
      <xdr:row>79</xdr:row>
      <xdr:rowOff>133350</xdr:rowOff>
    </xdr:to>
    <xdr:sp>
      <xdr:nvSpPr>
        <xdr:cNvPr id="4" name="Rectangle 3"/>
        <xdr:cNvSpPr>
          <a:spLocks/>
        </xdr:cNvSpPr>
      </xdr:nvSpPr>
      <xdr:spPr>
        <a:xfrm>
          <a:off x="85725" y="12820650"/>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82</xdr:row>
      <xdr:rowOff>76200</xdr:rowOff>
    </xdr:from>
    <xdr:to>
      <xdr:col>5</xdr:col>
      <xdr:colOff>57150</xdr:colOff>
      <xdr:row>83</xdr:row>
      <xdr:rowOff>114300</xdr:rowOff>
    </xdr:to>
    <xdr:sp>
      <xdr:nvSpPr>
        <xdr:cNvPr id="5" name="Rectangle 5"/>
        <xdr:cNvSpPr>
          <a:spLocks/>
        </xdr:cNvSpPr>
      </xdr:nvSpPr>
      <xdr:spPr>
        <a:xfrm>
          <a:off x="66675" y="1354455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84</xdr:row>
      <xdr:rowOff>19050</xdr:rowOff>
    </xdr:from>
    <xdr:to>
      <xdr:col>6</xdr:col>
      <xdr:colOff>361950</xdr:colOff>
      <xdr:row>85</xdr:row>
      <xdr:rowOff>76200</xdr:rowOff>
    </xdr:to>
    <xdr:sp>
      <xdr:nvSpPr>
        <xdr:cNvPr id="6" name="Rectangle 6"/>
        <xdr:cNvSpPr>
          <a:spLocks/>
        </xdr:cNvSpPr>
      </xdr:nvSpPr>
      <xdr:spPr>
        <a:xfrm>
          <a:off x="95250" y="1381125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86</xdr:row>
      <xdr:rowOff>76200</xdr:rowOff>
    </xdr:from>
    <xdr:to>
      <xdr:col>5</xdr:col>
      <xdr:colOff>419100</xdr:colOff>
      <xdr:row>87</xdr:row>
      <xdr:rowOff>123825</xdr:rowOff>
    </xdr:to>
    <xdr:sp>
      <xdr:nvSpPr>
        <xdr:cNvPr id="7" name="Rectangle 7"/>
        <xdr:cNvSpPr>
          <a:spLocks/>
        </xdr:cNvSpPr>
      </xdr:nvSpPr>
      <xdr:spPr>
        <a:xfrm>
          <a:off x="66675" y="1427797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88</xdr:row>
      <xdr:rowOff>85725</xdr:rowOff>
    </xdr:from>
    <xdr:to>
      <xdr:col>6</xdr:col>
      <xdr:colOff>123825</xdr:colOff>
      <xdr:row>89</xdr:row>
      <xdr:rowOff>104775</xdr:rowOff>
    </xdr:to>
    <xdr:sp>
      <xdr:nvSpPr>
        <xdr:cNvPr id="8" name="Rectangle 8"/>
        <xdr:cNvSpPr>
          <a:spLocks/>
        </xdr:cNvSpPr>
      </xdr:nvSpPr>
      <xdr:spPr>
        <a:xfrm>
          <a:off x="123825" y="14706600"/>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90</xdr:row>
      <xdr:rowOff>28575</xdr:rowOff>
    </xdr:from>
    <xdr:to>
      <xdr:col>5</xdr:col>
      <xdr:colOff>200025</xdr:colOff>
      <xdr:row>91</xdr:row>
      <xdr:rowOff>133350</xdr:rowOff>
    </xdr:to>
    <xdr:sp>
      <xdr:nvSpPr>
        <xdr:cNvPr id="9" name="Rectangle 9"/>
        <xdr:cNvSpPr>
          <a:spLocks/>
        </xdr:cNvSpPr>
      </xdr:nvSpPr>
      <xdr:spPr>
        <a:xfrm>
          <a:off x="95250" y="1511617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91</xdr:row>
      <xdr:rowOff>142875</xdr:rowOff>
    </xdr:from>
    <xdr:to>
      <xdr:col>5</xdr:col>
      <xdr:colOff>542925</xdr:colOff>
      <xdr:row>93</xdr:row>
      <xdr:rowOff>95250</xdr:rowOff>
    </xdr:to>
    <xdr:sp>
      <xdr:nvSpPr>
        <xdr:cNvPr id="10" name="Rectangle 10"/>
        <xdr:cNvSpPr>
          <a:spLocks/>
        </xdr:cNvSpPr>
      </xdr:nvSpPr>
      <xdr:spPr>
        <a:xfrm>
          <a:off x="123825" y="1539240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94</xdr:row>
      <xdr:rowOff>152400</xdr:rowOff>
    </xdr:from>
    <xdr:to>
      <xdr:col>4</xdr:col>
      <xdr:colOff>57150</xdr:colOff>
      <xdr:row>96</xdr:row>
      <xdr:rowOff>76200</xdr:rowOff>
    </xdr:to>
    <xdr:sp>
      <xdr:nvSpPr>
        <xdr:cNvPr id="11" name="Rectangle 11"/>
        <xdr:cNvSpPr>
          <a:spLocks/>
        </xdr:cNvSpPr>
      </xdr:nvSpPr>
      <xdr:spPr>
        <a:xfrm>
          <a:off x="76200" y="15887700"/>
          <a:ext cx="379095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96</xdr:row>
      <xdr:rowOff>114300</xdr:rowOff>
    </xdr:from>
    <xdr:to>
      <xdr:col>6</xdr:col>
      <xdr:colOff>533400</xdr:colOff>
      <xdr:row>98</xdr:row>
      <xdr:rowOff>142875</xdr:rowOff>
    </xdr:to>
    <xdr:sp>
      <xdr:nvSpPr>
        <xdr:cNvPr id="12" name="Rectangle 12"/>
        <xdr:cNvSpPr>
          <a:spLocks/>
        </xdr:cNvSpPr>
      </xdr:nvSpPr>
      <xdr:spPr>
        <a:xfrm>
          <a:off x="161925" y="1617345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30th September, 2010. </a:t>
          </a:r>
        </a:p>
      </xdr:txBody>
    </xdr:sp>
    <xdr:clientData/>
  </xdr:twoCellAnchor>
  <xdr:twoCellAnchor>
    <xdr:from>
      <xdr:col>0</xdr:col>
      <xdr:colOff>76200</xdr:colOff>
      <xdr:row>99</xdr:row>
      <xdr:rowOff>104775</xdr:rowOff>
    </xdr:from>
    <xdr:to>
      <xdr:col>4</xdr:col>
      <xdr:colOff>314325</xdr:colOff>
      <xdr:row>101</xdr:row>
      <xdr:rowOff>47625</xdr:rowOff>
    </xdr:to>
    <xdr:sp>
      <xdr:nvSpPr>
        <xdr:cNvPr id="13" name="Rectangle 13"/>
        <xdr:cNvSpPr>
          <a:spLocks/>
        </xdr:cNvSpPr>
      </xdr:nvSpPr>
      <xdr:spPr>
        <a:xfrm>
          <a:off x="76200" y="16783050"/>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102</xdr:row>
      <xdr:rowOff>0</xdr:rowOff>
    </xdr:from>
    <xdr:to>
      <xdr:col>5</xdr:col>
      <xdr:colOff>38100</xdr:colOff>
      <xdr:row>103</xdr:row>
      <xdr:rowOff>66675</xdr:rowOff>
    </xdr:to>
    <xdr:sp>
      <xdr:nvSpPr>
        <xdr:cNvPr id="14" name="Rectangle 14"/>
        <xdr:cNvSpPr>
          <a:spLocks/>
        </xdr:cNvSpPr>
      </xdr:nvSpPr>
      <xdr:spPr>
        <a:xfrm>
          <a:off x="219075" y="17068800"/>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105</xdr:row>
      <xdr:rowOff>47625</xdr:rowOff>
    </xdr:from>
    <xdr:to>
      <xdr:col>4</xdr:col>
      <xdr:colOff>409575</xdr:colOff>
      <xdr:row>107</xdr:row>
      <xdr:rowOff>19050</xdr:rowOff>
    </xdr:to>
    <xdr:sp>
      <xdr:nvSpPr>
        <xdr:cNvPr id="15" name="Rectangle 15"/>
        <xdr:cNvSpPr>
          <a:spLocks/>
        </xdr:cNvSpPr>
      </xdr:nvSpPr>
      <xdr:spPr>
        <a:xfrm>
          <a:off x="95250" y="17602200"/>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106</xdr:row>
      <xdr:rowOff>104775</xdr:rowOff>
    </xdr:from>
    <xdr:to>
      <xdr:col>6</xdr:col>
      <xdr:colOff>581025</xdr:colOff>
      <xdr:row>112</xdr:row>
      <xdr:rowOff>0</xdr:rowOff>
    </xdr:to>
    <xdr:sp>
      <xdr:nvSpPr>
        <xdr:cNvPr id="16" name="Rectangle 16"/>
        <xdr:cNvSpPr>
          <a:spLocks/>
        </xdr:cNvSpPr>
      </xdr:nvSpPr>
      <xdr:spPr>
        <a:xfrm>
          <a:off x="161925" y="17821275"/>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123</xdr:row>
      <xdr:rowOff>76200</xdr:rowOff>
    </xdr:from>
    <xdr:to>
      <xdr:col>4</xdr:col>
      <xdr:colOff>600075</xdr:colOff>
      <xdr:row>125</xdr:row>
      <xdr:rowOff>104775</xdr:rowOff>
    </xdr:to>
    <xdr:sp>
      <xdr:nvSpPr>
        <xdr:cNvPr id="17" name="Rectangle 17"/>
        <xdr:cNvSpPr>
          <a:spLocks/>
        </xdr:cNvSpPr>
      </xdr:nvSpPr>
      <xdr:spPr>
        <a:xfrm>
          <a:off x="66675" y="205073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125</xdr:row>
      <xdr:rowOff>104775</xdr:rowOff>
    </xdr:from>
    <xdr:to>
      <xdr:col>6</xdr:col>
      <xdr:colOff>561975</xdr:colOff>
      <xdr:row>128</xdr:row>
      <xdr:rowOff>9525</xdr:rowOff>
    </xdr:to>
    <xdr:sp>
      <xdr:nvSpPr>
        <xdr:cNvPr id="18" name="Rectangle 18"/>
        <xdr:cNvSpPr>
          <a:spLocks/>
        </xdr:cNvSpPr>
      </xdr:nvSpPr>
      <xdr:spPr>
        <a:xfrm>
          <a:off x="76200" y="2085975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30th September, 2010.</a:t>
          </a:r>
        </a:p>
      </xdr:txBody>
    </xdr:sp>
    <xdr:clientData/>
  </xdr:twoCellAnchor>
  <xdr:twoCellAnchor>
    <xdr:from>
      <xdr:col>0</xdr:col>
      <xdr:colOff>114300</xdr:colOff>
      <xdr:row>131</xdr:row>
      <xdr:rowOff>47625</xdr:rowOff>
    </xdr:from>
    <xdr:to>
      <xdr:col>5</xdr:col>
      <xdr:colOff>276225</xdr:colOff>
      <xdr:row>132</xdr:row>
      <xdr:rowOff>85725</xdr:rowOff>
    </xdr:to>
    <xdr:sp>
      <xdr:nvSpPr>
        <xdr:cNvPr id="19" name="Rectangle 19"/>
        <xdr:cNvSpPr>
          <a:spLocks/>
        </xdr:cNvSpPr>
      </xdr:nvSpPr>
      <xdr:spPr>
        <a:xfrm>
          <a:off x="114300" y="2177415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133</xdr:row>
      <xdr:rowOff>19050</xdr:rowOff>
    </xdr:from>
    <xdr:to>
      <xdr:col>6</xdr:col>
      <xdr:colOff>66675</xdr:colOff>
      <xdr:row>135</xdr:row>
      <xdr:rowOff>123825</xdr:rowOff>
    </xdr:to>
    <xdr:sp>
      <xdr:nvSpPr>
        <xdr:cNvPr id="20" name="Rectangle 20"/>
        <xdr:cNvSpPr>
          <a:spLocks/>
        </xdr:cNvSpPr>
      </xdr:nvSpPr>
      <xdr:spPr>
        <a:xfrm>
          <a:off x="123825" y="22069425"/>
          <a:ext cx="5791200" cy="476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30th September, 2010 at the date of this quarterly report.</a:t>
          </a:r>
        </a:p>
      </xdr:txBody>
    </xdr:sp>
    <xdr:clientData/>
  </xdr:twoCellAnchor>
  <xdr:twoCellAnchor>
    <xdr:from>
      <xdr:col>0</xdr:col>
      <xdr:colOff>95250</xdr:colOff>
      <xdr:row>136</xdr:row>
      <xdr:rowOff>76200</xdr:rowOff>
    </xdr:from>
    <xdr:to>
      <xdr:col>5</xdr:col>
      <xdr:colOff>228600</xdr:colOff>
      <xdr:row>137</xdr:row>
      <xdr:rowOff>152400</xdr:rowOff>
    </xdr:to>
    <xdr:sp>
      <xdr:nvSpPr>
        <xdr:cNvPr id="21" name="Rectangle 21"/>
        <xdr:cNvSpPr>
          <a:spLocks/>
        </xdr:cNvSpPr>
      </xdr:nvSpPr>
      <xdr:spPr>
        <a:xfrm>
          <a:off x="95250" y="22659975"/>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138</xdr:row>
      <xdr:rowOff>28575</xdr:rowOff>
    </xdr:from>
    <xdr:to>
      <xdr:col>6</xdr:col>
      <xdr:colOff>571500</xdr:colOff>
      <xdr:row>140</xdr:row>
      <xdr:rowOff>76200</xdr:rowOff>
    </xdr:to>
    <xdr:sp>
      <xdr:nvSpPr>
        <xdr:cNvPr id="22" name="Rectangle 22"/>
        <xdr:cNvSpPr>
          <a:spLocks/>
        </xdr:cNvSpPr>
      </xdr:nvSpPr>
      <xdr:spPr>
        <a:xfrm>
          <a:off x="133350" y="22936200"/>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30th September, 2010.</a:t>
          </a:r>
        </a:p>
      </xdr:txBody>
    </xdr:sp>
    <xdr:clientData/>
  </xdr:twoCellAnchor>
  <xdr:twoCellAnchor>
    <xdr:from>
      <xdr:col>0</xdr:col>
      <xdr:colOff>123825</xdr:colOff>
      <xdr:row>141</xdr:row>
      <xdr:rowOff>114300</xdr:rowOff>
    </xdr:from>
    <xdr:to>
      <xdr:col>5</xdr:col>
      <xdr:colOff>276225</xdr:colOff>
      <xdr:row>143</xdr:row>
      <xdr:rowOff>47625</xdr:rowOff>
    </xdr:to>
    <xdr:sp>
      <xdr:nvSpPr>
        <xdr:cNvPr id="23" name="Rectangle 23"/>
        <xdr:cNvSpPr>
          <a:spLocks/>
        </xdr:cNvSpPr>
      </xdr:nvSpPr>
      <xdr:spPr>
        <a:xfrm>
          <a:off x="123825" y="23507700"/>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143</xdr:row>
      <xdr:rowOff>76200</xdr:rowOff>
    </xdr:from>
    <xdr:to>
      <xdr:col>6</xdr:col>
      <xdr:colOff>533400</xdr:colOff>
      <xdr:row>145</xdr:row>
      <xdr:rowOff>85725</xdr:rowOff>
    </xdr:to>
    <xdr:sp>
      <xdr:nvSpPr>
        <xdr:cNvPr id="24" name="Rectangle 24"/>
        <xdr:cNvSpPr>
          <a:spLocks/>
        </xdr:cNvSpPr>
      </xdr:nvSpPr>
      <xdr:spPr>
        <a:xfrm>
          <a:off x="161925" y="23793450"/>
          <a:ext cx="6219825"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contingent Liabilities or </a:t>
          </a:r>
          <a:r>
            <a:rPr lang="en-US" cap="none" sz="1000" b="0" i="0" u="none" baseline="0">
              <a:solidFill>
                <a:srgbClr val="000000"/>
              </a:solidFill>
              <a:latin typeface="Arial"/>
              <a:ea typeface="Arial"/>
              <a:cs typeface="Arial"/>
            </a:rPr>
            <a:t>assets to be disclosed for </a:t>
          </a:r>
          <a:r>
            <a:rPr lang="en-US" cap="none" sz="1000" b="0" i="0" u="none" baseline="0">
              <a:solidFill>
                <a:srgbClr val="000000"/>
              </a:solidFill>
              <a:latin typeface="Arial"/>
              <a:ea typeface="Arial"/>
              <a:cs typeface="Arial"/>
            </a:rPr>
            <a:t>the Group.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147</xdr:row>
      <xdr:rowOff>66675</xdr:rowOff>
    </xdr:from>
    <xdr:to>
      <xdr:col>3</xdr:col>
      <xdr:colOff>0</xdr:colOff>
      <xdr:row>148</xdr:row>
      <xdr:rowOff>114300</xdr:rowOff>
    </xdr:to>
    <xdr:sp>
      <xdr:nvSpPr>
        <xdr:cNvPr id="25" name="Rectangle 25"/>
        <xdr:cNvSpPr>
          <a:spLocks/>
        </xdr:cNvSpPr>
      </xdr:nvSpPr>
      <xdr:spPr>
        <a:xfrm>
          <a:off x="152400" y="24364950"/>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159</xdr:row>
      <xdr:rowOff>104775</xdr:rowOff>
    </xdr:from>
    <xdr:to>
      <xdr:col>6</xdr:col>
      <xdr:colOff>581025</xdr:colOff>
      <xdr:row>166</xdr:row>
      <xdr:rowOff>85725</xdr:rowOff>
    </xdr:to>
    <xdr:sp>
      <xdr:nvSpPr>
        <xdr:cNvPr id="26" name="Rectangle 26"/>
        <xdr:cNvSpPr>
          <a:spLocks/>
        </xdr:cNvSpPr>
      </xdr:nvSpPr>
      <xdr:spPr>
        <a:xfrm>
          <a:off x="114300" y="26327100"/>
          <a:ext cx="6315075" cy="1114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of RM0.093 million and revenue of RM6.820 million respectively for the current quarter as compared to a profit before tax of RM0.118 million and RM7.059 million in the preceding year corresponding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Overall, the contrast results is mainly due to different product mix ratio, higher operating costs and appreciation of Ringgit Malaysia for the current financial year under review.</a:t>
          </a:r>
        </a:p>
      </xdr:txBody>
    </xdr:sp>
    <xdr:clientData/>
  </xdr:twoCellAnchor>
  <xdr:twoCellAnchor>
    <xdr:from>
      <xdr:col>0</xdr:col>
      <xdr:colOff>114300</xdr:colOff>
      <xdr:row>167</xdr:row>
      <xdr:rowOff>104775</xdr:rowOff>
    </xdr:from>
    <xdr:to>
      <xdr:col>4</xdr:col>
      <xdr:colOff>533400</xdr:colOff>
      <xdr:row>169</xdr:row>
      <xdr:rowOff>28575</xdr:rowOff>
    </xdr:to>
    <xdr:sp>
      <xdr:nvSpPr>
        <xdr:cNvPr id="27" name="Rectangle 27"/>
        <xdr:cNvSpPr>
          <a:spLocks/>
        </xdr:cNvSpPr>
      </xdr:nvSpPr>
      <xdr:spPr>
        <a:xfrm>
          <a:off x="114300" y="2762250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180</xdr:row>
      <xdr:rowOff>95250</xdr:rowOff>
    </xdr:from>
    <xdr:to>
      <xdr:col>6</xdr:col>
      <xdr:colOff>542925</xdr:colOff>
      <xdr:row>191</xdr:row>
      <xdr:rowOff>95250</xdr:rowOff>
    </xdr:to>
    <xdr:sp>
      <xdr:nvSpPr>
        <xdr:cNvPr id="28" name="Rectangle 28"/>
        <xdr:cNvSpPr>
          <a:spLocks/>
        </xdr:cNvSpPr>
      </xdr:nvSpPr>
      <xdr:spPr>
        <a:xfrm>
          <a:off x="114300" y="29670375"/>
          <a:ext cx="6276975" cy="1781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decrease in revenue from RM 6.905 million for the immediate preceding quarter to RM 6.820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turnover for current quarter decreased was to converted at lower currency exchange rate due to the  depreciation in US Dollars against the Ringgit Malaysia and different product mix ratio.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 for the current quarter under review showed a increase in profit before tax from RM 0.083 million for the immediate preceding quarter to RM 0.093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increase of profit before tax was due to overall cost saving and wastage control in production operation.
</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198</xdr:row>
      <xdr:rowOff>0</xdr:rowOff>
    </xdr:from>
    <xdr:to>
      <xdr:col>3</xdr:col>
      <xdr:colOff>0</xdr:colOff>
      <xdr:row>199</xdr:row>
      <xdr:rowOff>123825</xdr:rowOff>
    </xdr:to>
    <xdr:sp>
      <xdr:nvSpPr>
        <xdr:cNvPr id="29" name="Rectangle 29"/>
        <xdr:cNvSpPr>
          <a:spLocks/>
        </xdr:cNvSpPr>
      </xdr:nvSpPr>
      <xdr:spPr>
        <a:xfrm>
          <a:off x="152400" y="3248977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200</xdr:row>
      <xdr:rowOff>57150</xdr:rowOff>
    </xdr:from>
    <xdr:to>
      <xdr:col>6</xdr:col>
      <xdr:colOff>581025</xdr:colOff>
      <xdr:row>207</xdr:row>
      <xdr:rowOff>152400</xdr:rowOff>
    </xdr:to>
    <xdr:sp>
      <xdr:nvSpPr>
        <xdr:cNvPr id="30" name="Rectangle 30"/>
        <xdr:cNvSpPr>
          <a:spLocks/>
        </xdr:cNvSpPr>
      </xdr:nvSpPr>
      <xdr:spPr>
        <a:xfrm>
          <a:off x="161925" y="32870775"/>
          <a:ext cx="6267450" cy="1228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acknowledges the uncertainty of economy environment and the impact of increase in raw material cost, depreciation in US Dollars against Ringgit Malaysia. Management has put strategic plan and risk control action in place to minimize the impact accordingly and Managements will remain cautious in its future undertaking and continues to operate in a challenging environment due to uncertainty in the global economy. Appropriate steps and measure will be taken to ensure the Group operates under optimum capacity and the performance of the Group remains positive in the 4th Quarter of 2010.</a:t>
          </a:r>
        </a:p>
      </xdr:txBody>
    </xdr:sp>
    <xdr:clientData/>
  </xdr:twoCellAnchor>
  <xdr:twoCellAnchor>
    <xdr:from>
      <xdr:col>0</xdr:col>
      <xdr:colOff>152400</xdr:colOff>
      <xdr:row>209</xdr:row>
      <xdr:rowOff>38100</xdr:rowOff>
    </xdr:from>
    <xdr:to>
      <xdr:col>3</xdr:col>
      <xdr:colOff>542925</xdr:colOff>
      <xdr:row>210</xdr:row>
      <xdr:rowOff>123825</xdr:rowOff>
    </xdr:to>
    <xdr:sp>
      <xdr:nvSpPr>
        <xdr:cNvPr id="31" name="Rectangle 31"/>
        <xdr:cNvSpPr>
          <a:spLocks/>
        </xdr:cNvSpPr>
      </xdr:nvSpPr>
      <xdr:spPr>
        <a:xfrm>
          <a:off x="152400" y="34309050"/>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211</xdr:row>
      <xdr:rowOff>38100</xdr:rowOff>
    </xdr:from>
    <xdr:to>
      <xdr:col>5</xdr:col>
      <xdr:colOff>400050</xdr:colOff>
      <xdr:row>213</xdr:row>
      <xdr:rowOff>76200</xdr:rowOff>
    </xdr:to>
    <xdr:sp>
      <xdr:nvSpPr>
        <xdr:cNvPr id="32" name="Rectangle 32"/>
        <xdr:cNvSpPr>
          <a:spLocks/>
        </xdr:cNvSpPr>
      </xdr:nvSpPr>
      <xdr:spPr>
        <a:xfrm>
          <a:off x="171450" y="34632900"/>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214</xdr:row>
      <xdr:rowOff>19050</xdr:rowOff>
    </xdr:from>
    <xdr:to>
      <xdr:col>2</xdr:col>
      <xdr:colOff>85725</xdr:colOff>
      <xdr:row>215</xdr:row>
      <xdr:rowOff>133350</xdr:rowOff>
    </xdr:to>
    <xdr:sp>
      <xdr:nvSpPr>
        <xdr:cNvPr id="33" name="Rectangle 33"/>
        <xdr:cNvSpPr>
          <a:spLocks/>
        </xdr:cNvSpPr>
      </xdr:nvSpPr>
      <xdr:spPr>
        <a:xfrm>
          <a:off x="190500" y="35099625"/>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216</xdr:row>
      <xdr:rowOff>19050</xdr:rowOff>
    </xdr:from>
    <xdr:to>
      <xdr:col>6</xdr:col>
      <xdr:colOff>266700</xdr:colOff>
      <xdr:row>217</xdr:row>
      <xdr:rowOff>95250</xdr:rowOff>
    </xdr:to>
    <xdr:sp>
      <xdr:nvSpPr>
        <xdr:cNvPr id="34" name="Rectangle 34"/>
        <xdr:cNvSpPr>
          <a:spLocks/>
        </xdr:cNvSpPr>
      </xdr:nvSpPr>
      <xdr:spPr>
        <a:xfrm>
          <a:off x="161925" y="35423475"/>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for the current financial period ended 30th September, 2010</a:t>
          </a:r>
          <a:r>
            <a:rPr lang="en-US" cap="none" sz="1000" b="0" i="0" u="none" baseline="0">
              <a:solidFill>
                <a:srgbClr val="000000"/>
              </a:solidFill>
              <a:latin typeface="Arial"/>
              <a:ea typeface="Arial"/>
              <a:cs typeface="Arial"/>
            </a:rPr>
            <a:t>.</a:t>
          </a:r>
        </a:p>
      </xdr:txBody>
    </xdr:sp>
    <xdr:clientData/>
  </xdr:twoCellAnchor>
  <xdr:twoCellAnchor>
    <xdr:from>
      <xdr:col>0</xdr:col>
      <xdr:colOff>171450</xdr:colOff>
      <xdr:row>218</xdr:row>
      <xdr:rowOff>142875</xdr:rowOff>
    </xdr:from>
    <xdr:to>
      <xdr:col>5</xdr:col>
      <xdr:colOff>161925</xdr:colOff>
      <xdr:row>220</xdr:row>
      <xdr:rowOff>133350</xdr:rowOff>
    </xdr:to>
    <xdr:sp>
      <xdr:nvSpPr>
        <xdr:cNvPr id="35" name="Rectangle 35"/>
        <xdr:cNvSpPr>
          <a:spLocks/>
        </xdr:cNvSpPr>
      </xdr:nvSpPr>
      <xdr:spPr>
        <a:xfrm>
          <a:off x="171450" y="35871150"/>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220</xdr:row>
      <xdr:rowOff>142875</xdr:rowOff>
    </xdr:from>
    <xdr:to>
      <xdr:col>6</xdr:col>
      <xdr:colOff>533400</xdr:colOff>
      <xdr:row>223</xdr:row>
      <xdr:rowOff>66675</xdr:rowOff>
    </xdr:to>
    <xdr:sp>
      <xdr:nvSpPr>
        <xdr:cNvPr id="36" name="Rectangle 36"/>
        <xdr:cNvSpPr>
          <a:spLocks/>
        </xdr:cNvSpPr>
      </xdr:nvSpPr>
      <xdr:spPr>
        <a:xfrm>
          <a:off x="219075" y="36195000"/>
          <a:ext cx="6162675"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30th September, 2010.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224</xdr:row>
      <xdr:rowOff>66675</xdr:rowOff>
    </xdr:from>
    <xdr:to>
      <xdr:col>5</xdr:col>
      <xdr:colOff>285750</xdr:colOff>
      <xdr:row>225</xdr:row>
      <xdr:rowOff>85725</xdr:rowOff>
    </xdr:to>
    <xdr:sp>
      <xdr:nvSpPr>
        <xdr:cNvPr id="37" name="Rectangle 37"/>
        <xdr:cNvSpPr>
          <a:spLocks/>
        </xdr:cNvSpPr>
      </xdr:nvSpPr>
      <xdr:spPr>
        <a:xfrm>
          <a:off x="171450" y="36766500"/>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226</xdr:row>
      <xdr:rowOff>76200</xdr:rowOff>
    </xdr:from>
    <xdr:to>
      <xdr:col>6</xdr:col>
      <xdr:colOff>552450</xdr:colOff>
      <xdr:row>228</xdr:row>
      <xdr:rowOff>85725</xdr:rowOff>
    </xdr:to>
    <xdr:sp>
      <xdr:nvSpPr>
        <xdr:cNvPr id="38" name="Rectangle 38"/>
        <xdr:cNvSpPr>
          <a:spLocks/>
        </xdr:cNvSpPr>
      </xdr:nvSpPr>
      <xdr:spPr>
        <a:xfrm>
          <a:off x="190500" y="37099875"/>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30th September, 2010.</a:t>
          </a:r>
        </a:p>
      </xdr:txBody>
    </xdr:sp>
    <xdr:clientData/>
  </xdr:twoCellAnchor>
  <xdr:twoCellAnchor>
    <xdr:from>
      <xdr:col>0</xdr:col>
      <xdr:colOff>190500</xdr:colOff>
      <xdr:row>230</xdr:row>
      <xdr:rowOff>57150</xdr:rowOff>
    </xdr:from>
    <xdr:to>
      <xdr:col>6</xdr:col>
      <xdr:colOff>85725</xdr:colOff>
      <xdr:row>232</xdr:row>
      <xdr:rowOff>104775</xdr:rowOff>
    </xdr:to>
    <xdr:sp>
      <xdr:nvSpPr>
        <xdr:cNvPr id="39" name="Rectangle 39"/>
        <xdr:cNvSpPr>
          <a:spLocks/>
        </xdr:cNvSpPr>
      </xdr:nvSpPr>
      <xdr:spPr>
        <a:xfrm>
          <a:off x="190500" y="37728525"/>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232</xdr:row>
      <xdr:rowOff>85725</xdr:rowOff>
    </xdr:from>
    <xdr:to>
      <xdr:col>6</xdr:col>
      <xdr:colOff>114300</xdr:colOff>
      <xdr:row>234</xdr:row>
      <xdr:rowOff>152400</xdr:rowOff>
    </xdr:to>
    <xdr:sp>
      <xdr:nvSpPr>
        <xdr:cNvPr id="40" name="Rectangle 40"/>
        <xdr:cNvSpPr>
          <a:spLocks/>
        </xdr:cNvSpPr>
      </xdr:nvSpPr>
      <xdr:spPr>
        <a:xfrm>
          <a:off x="180975" y="38080950"/>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30th September, 2010.</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1" name="Rectangle 1"/>
        <xdr:cNvSpPr>
          <a:spLocks/>
        </xdr:cNvSpPr>
      </xdr:nvSpPr>
      <xdr:spPr>
        <a:xfrm>
          <a:off x="66675" y="2628900"/>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65</xdr:row>
      <xdr:rowOff>161925</xdr:rowOff>
    </xdr:to>
    <xdr:sp>
      <xdr:nvSpPr>
        <xdr:cNvPr id="42" name="Rectangle 4"/>
        <xdr:cNvSpPr>
          <a:spLocks/>
        </xdr:cNvSpPr>
      </xdr:nvSpPr>
      <xdr:spPr>
        <a:xfrm>
          <a:off x="133350" y="2924175"/>
          <a:ext cx="6296025" cy="7791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2009, except for the adoption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7 Financial Instruments :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8 Operating Segments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101 Presentation of Financial Statements (As Revised in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123 Borrowing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139 Financial Instruments : Recognition and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 Interpretation 9 Reassessment of Embedded Derivatives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 Interpretation 10 Interim Financial Reporting and Impairment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Ammendments FRS 1 and FRS 127 First-time Adoption of Financial Reporting Standards and Consolidated and Separate Financial Statements: Cost of an Investment in a Subsidiary, Jointly Controlled Entity or Associate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7 Financial Instruments: Disclosures
</a:t>
          </a:r>
          <a:r>
            <a:rPr lang="en-US" cap="none" sz="1000" b="0" i="0" u="none" baseline="0">
              <a:solidFill>
                <a:srgbClr val="000000"/>
              </a:solidFill>
            </a:rPr>
            <a:t>
</a:t>
          </a:r>
          <a:r>
            <a:rPr lang="en-US" cap="none" sz="1000" b="0" i="0" u="none" baseline="0">
              <a:solidFill>
                <a:srgbClr val="000000"/>
              </a:solidFill>
              <a:latin typeface="Arial"/>
              <a:ea typeface="Arial"/>
              <a:cs typeface="Arial"/>
            </a:rPr>
            <a:t>Amendment to FRS 8, Operating Segments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108, Accounting Policies, Changes in Accounting Estimates or Errors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123, Borrowing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132, Financial Instruments :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134, Interim Financial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117, Leases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other new and revised FRSs, Amendments and IC Interpretations does not have any significant impact on the consolidated financial statement of the Group of the current quarter or the comparative consolidated financial statements of the prior financial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Amendment to FRS 117, Leases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the adoption of the Amendment to FRS 117, leasehold lands were treated as operating leases.  The considerations paid were classified and presented as prepaid lease payments in the statement of financial position.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the Amendment to FRS 117, the Group has reassessed and determined that all leasehold land of the Group which is in substance financial leases, and has reclassified the leasehold land to property, plant and </a:t>
          </a:r>
          <a:r>
            <a:rPr lang="en-US" cap="none" sz="1000" b="0" i="0" u="none" baseline="0">
              <a:solidFill>
                <a:srgbClr val="000000"/>
              </a:solidFill>
              <a:latin typeface="Arial"/>
              <a:ea typeface="Arial"/>
              <a:cs typeface="Arial"/>
            </a:rPr>
            <a:t>equipment. T</a:t>
          </a:r>
          <a:r>
            <a:rPr lang="en-US" cap="none" sz="1000" b="0" i="0" u="none" baseline="0">
              <a:solidFill>
                <a:srgbClr val="000000"/>
              </a:solidFill>
              <a:latin typeface="Arial"/>
              <a:ea typeface="Arial"/>
              <a:cs typeface="Arial"/>
            </a:rPr>
            <a:t>he reclassification does not have any impact to the financial results of the Group for the current quarter and corresponding quarter of the previous financial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standards, amendments and interpretations do not have any significant impact on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80</xdr:row>
      <xdr:rowOff>66675</xdr:rowOff>
    </xdr:from>
    <xdr:to>
      <xdr:col>6</xdr:col>
      <xdr:colOff>390525</xdr:colOff>
      <xdr:row>81</xdr:row>
      <xdr:rowOff>209550</xdr:rowOff>
    </xdr:to>
    <xdr:sp>
      <xdr:nvSpPr>
        <xdr:cNvPr id="43" name="Rectangle 4"/>
        <xdr:cNvSpPr>
          <a:spLocks/>
        </xdr:cNvSpPr>
      </xdr:nvSpPr>
      <xdr:spPr>
        <a:xfrm>
          <a:off x="76200" y="13068300"/>
          <a:ext cx="6162675" cy="3238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146</xdr:row>
      <xdr:rowOff>0</xdr:rowOff>
    </xdr:from>
    <xdr:to>
      <xdr:col>6</xdr:col>
      <xdr:colOff>76200</xdr:colOff>
      <xdr:row>146</xdr:row>
      <xdr:rowOff>0</xdr:rowOff>
    </xdr:to>
    <xdr:sp>
      <xdr:nvSpPr>
        <xdr:cNvPr id="44" name="Rectangle 26"/>
        <xdr:cNvSpPr>
          <a:spLocks/>
        </xdr:cNvSpPr>
      </xdr:nvSpPr>
      <xdr:spPr>
        <a:xfrm>
          <a:off x="114300" y="24203025"/>
          <a:ext cx="5810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161925</xdr:colOff>
      <xdr:row>259</xdr:row>
      <xdr:rowOff>142875</xdr:rowOff>
    </xdr:from>
    <xdr:to>
      <xdr:col>6</xdr:col>
      <xdr:colOff>333375</xdr:colOff>
      <xdr:row>261</xdr:row>
      <xdr:rowOff>0</xdr:rowOff>
    </xdr:to>
    <xdr:sp>
      <xdr:nvSpPr>
        <xdr:cNvPr id="45" name="Rectangle 42"/>
        <xdr:cNvSpPr>
          <a:spLocks/>
        </xdr:cNvSpPr>
      </xdr:nvSpPr>
      <xdr:spPr>
        <a:xfrm>
          <a:off x="161925" y="42205275"/>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261</xdr:row>
      <xdr:rowOff>104775</xdr:rowOff>
    </xdr:from>
    <xdr:to>
      <xdr:col>6</xdr:col>
      <xdr:colOff>447675</xdr:colOff>
      <xdr:row>264</xdr:row>
      <xdr:rowOff>38100</xdr:rowOff>
    </xdr:to>
    <xdr:sp>
      <xdr:nvSpPr>
        <xdr:cNvPr id="46" name="Rectangle 43"/>
        <xdr:cNvSpPr>
          <a:spLocks/>
        </xdr:cNvSpPr>
      </xdr:nvSpPr>
      <xdr:spPr>
        <a:xfrm>
          <a:off x="228600" y="42491025"/>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30 September 2010.
</a:t>
          </a:r>
        </a:p>
      </xdr:txBody>
    </xdr:sp>
    <xdr:clientData/>
  </xdr:twoCellAnchor>
  <xdr:twoCellAnchor>
    <xdr:from>
      <xdr:col>0</xdr:col>
      <xdr:colOff>180975</xdr:colOff>
      <xdr:row>268</xdr:row>
      <xdr:rowOff>133350</xdr:rowOff>
    </xdr:from>
    <xdr:to>
      <xdr:col>5</xdr:col>
      <xdr:colOff>533400</xdr:colOff>
      <xdr:row>270</xdr:row>
      <xdr:rowOff>28575</xdr:rowOff>
    </xdr:to>
    <xdr:sp>
      <xdr:nvSpPr>
        <xdr:cNvPr id="47" name="Rectangle 44"/>
        <xdr:cNvSpPr>
          <a:spLocks/>
        </xdr:cNvSpPr>
      </xdr:nvSpPr>
      <xdr:spPr>
        <a:xfrm>
          <a:off x="180975" y="43653075"/>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270</xdr:row>
      <xdr:rowOff>123825</xdr:rowOff>
    </xdr:from>
    <xdr:to>
      <xdr:col>6</xdr:col>
      <xdr:colOff>523875</xdr:colOff>
      <xdr:row>282</xdr:row>
      <xdr:rowOff>0</xdr:rowOff>
    </xdr:to>
    <xdr:sp>
      <xdr:nvSpPr>
        <xdr:cNvPr id="48" name="Rectangle 45"/>
        <xdr:cNvSpPr>
          <a:spLocks/>
        </xdr:cNvSpPr>
      </xdr:nvSpPr>
      <xdr:spPr>
        <a:xfrm>
          <a:off x="276225" y="43967400"/>
          <a:ext cx="6096000" cy="1819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8 April 2009 and 12 February 2010, the Board of Directors of Len Cheong Holding Berhad ("the Company") wishes to announce that its wholly owned subsidiary, Len Cheong Furniture Sdn. Bhd. ("LCF") had on 4 November 2010 received a letter dated 30 October 2010 from the solicitors, Messrs. Chee Siah Le Kee &amp; Partners informing that the High Court of Seremban had on 26 October 2010 allowed the appeal made by LCF in rejecting the compensation of RM588,964.98 awarded by Labour Court to Amirtham A/P Kollanda Veloo and 52 others (under Negeri 
</a:t>
          </a:r>
          <a:r>
            <a:rPr lang="en-US" cap="none" sz="1000" b="0" i="0" u="none" baseline="0">
              <a:solidFill>
                <a:srgbClr val="000000"/>
              </a:solidFill>
              <a:latin typeface="Arial"/>
              <a:ea typeface="Arial"/>
              <a:cs typeface="Arial"/>
            </a:rPr>
            <a:t>Sembilan Labour Court Case No. KBR 1050120090139).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the same time, the Board of Directors also announce that the compensation of RM26,416.19 awarded by the Labour Court to Mak Fook Man and Kok Yit Long (under Negeri Sembilan Labour Court Case No. KBR 1050120090140) had earlier been similarly struck off by the High Court of Seremban. </a:t>
          </a:r>
        </a:p>
      </xdr:txBody>
    </xdr:sp>
    <xdr:clientData/>
  </xdr:twoCellAnchor>
  <xdr:twoCellAnchor>
    <xdr:from>
      <xdr:col>0</xdr:col>
      <xdr:colOff>152400</xdr:colOff>
      <xdr:row>283</xdr:row>
      <xdr:rowOff>47625</xdr:rowOff>
    </xdr:from>
    <xdr:to>
      <xdr:col>4</xdr:col>
      <xdr:colOff>657225</xdr:colOff>
      <xdr:row>285</xdr:row>
      <xdr:rowOff>19050</xdr:rowOff>
    </xdr:to>
    <xdr:sp>
      <xdr:nvSpPr>
        <xdr:cNvPr id="49" name="Rectangle 46"/>
        <xdr:cNvSpPr>
          <a:spLocks/>
        </xdr:cNvSpPr>
      </xdr:nvSpPr>
      <xdr:spPr>
        <a:xfrm>
          <a:off x="152400" y="45996225"/>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285</xdr:row>
      <xdr:rowOff>85725</xdr:rowOff>
    </xdr:from>
    <xdr:to>
      <xdr:col>5</xdr:col>
      <xdr:colOff>180975</xdr:colOff>
      <xdr:row>287</xdr:row>
      <xdr:rowOff>0</xdr:rowOff>
    </xdr:to>
    <xdr:sp>
      <xdr:nvSpPr>
        <xdr:cNvPr id="50" name="Rectangle 47"/>
        <xdr:cNvSpPr>
          <a:spLocks/>
        </xdr:cNvSpPr>
      </xdr:nvSpPr>
      <xdr:spPr>
        <a:xfrm>
          <a:off x="276225" y="46358175"/>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288</xdr:row>
      <xdr:rowOff>57150</xdr:rowOff>
    </xdr:from>
    <xdr:to>
      <xdr:col>4</xdr:col>
      <xdr:colOff>238125</xdr:colOff>
      <xdr:row>289</xdr:row>
      <xdr:rowOff>57150</xdr:rowOff>
    </xdr:to>
    <xdr:sp>
      <xdr:nvSpPr>
        <xdr:cNvPr id="51" name="Rectangle 48"/>
        <xdr:cNvSpPr>
          <a:spLocks/>
        </xdr:cNvSpPr>
      </xdr:nvSpPr>
      <xdr:spPr>
        <a:xfrm>
          <a:off x="190500" y="46815375"/>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290</xdr:row>
      <xdr:rowOff>38100</xdr:rowOff>
    </xdr:from>
    <xdr:to>
      <xdr:col>6</xdr:col>
      <xdr:colOff>600075</xdr:colOff>
      <xdr:row>292</xdr:row>
      <xdr:rowOff>133350</xdr:rowOff>
    </xdr:to>
    <xdr:sp>
      <xdr:nvSpPr>
        <xdr:cNvPr id="52" name="Rectangle 49"/>
        <xdr:cNvSpPr>
          <a:spLocks/>
        </xdr:cNvSpPr>
      </xdr:nvSpPr>
      <xdr:spPr>
        <a:xfrm>
          <a:off x="257175" y="47120175"/>
          <a:ext cx="619125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294</xdr:row>
      <xdr:rowOff>0</xdr:rowOff>
    </xdr:from>
    <xdr:to>
      <xdr:col>4</xdr:col>
      <xdr:colOff>0</xdr:colOff>
      <xdr:row>294</xdr:row>
      <xdr:rowOff>0</xdr:rowOff>
    </xdr:to>
    <xdr:sp>
      <xdr:nvSpPr>
        <xdr:cNvPr id="53" name="Rectangle 50"/>
        <xdr:cNvSpPr>
          <a:spLocks/>
        </xdr:cNvSpPr>
      </xdr:nvSpPr>
      <xdr:spPr>
        <a:xfrm>
          <a:off x="304800" y="47729775"/>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294</xdr:row>
      <xdr:rowOff>0</xdr:rowOff>
    </xdr:from>
    <xdr:to>
      <xdr:col>3</xdr:col>
      <xdr:colOff>590550</xdr:colOff>
      <xdr:row>294</xdr:row>
      <xdr:rowOff>0</xdr:rowOff>
    </xdr:to>
    <xdr:sp>
      <xdr:nvSpPr>
        <xdr:cNvPr id="54" name="Rectangle 51"/>
        <xdr:cNvSpPr>
          <a:spLocks/>
        </xdr:cNvSpPr>
      </xdr:nvSpPr>
      <xdr:spPr>
        <a:xfrm>
          <a:off x="295275" y="47729775"/>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294</xdr:row>
      <xdr:rowOff>0</xdr:rowOff>
    </xdr:from>
    <xdr:to>
      <xdr:col>3</xdr:col>
      <xdr:colOff>0</xdr:colOff>
      <xdr:row>294</xdr:row>
      <xdr:rowOff>0</xdr:rowOff>
    </xdr:to>
    <xdr:sp>
      <xdr:nvSpPr>
        <xdr:cNvPr id="55" name="Rectangle 52"/>
        <xdr:cNvSpPr>
          <a:spLocks/>
        </xdr:cNvSpPr>
      </xdr:nvSpPr>
      <xdr:spPr>
        <a:xfrm>
          <a:off x="276225" y="47729775"/>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295275</xdr:colOff>
      <xdr:row>297</xdr:row>
      <xdr:rowOff>66675</xdr:rowOff>
    </xdr:from>
    <xdr:to>
      <xdr:col>3</xdr:col>
      <xdr:colOff>590550</xdr:colOff>
      <xdr:row>299</xdr:row>
      <xdr:rowOff>9525</xdr:rowOff>
    </xdr:to>
    <xdr:sp>
      <xdr:nvSpPr>
        <xdr:cNvPr id="56" name="Rectangle 54"/>
        <xdr:cNvSpPr>
          <a:spLocks/>
        </xdr:cNvSpPr>
      </xdr:nvSpPr>
      <xdr:spPr>
        <a:xfrm>
          <a:off x="295275" y="48282225"/>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299</xdr:row>
      <xdr:rowOff>142875</xdr:rowOff>
    </xdr:from>
    <xdr:to>
      <xdr:col>3</xdr:col>
      <xdr:colOff>0</xdr:colOff>
      <xdr:row>301</xdr:row>
      <xdr:rowOff>95250</xdr:rowOff>
    </xdr:to>
    <xdr:sp>
      <xdr:nvSpPr>
        <xdr:cNvPr id="57" name="Rectangle 55"/>
        <xdr:cNvSpPr>
          <a:spLocks/>
        </xdr:cNvSpPr>
      </xdr:nvSpPr>
      <xdr:spPr>
        <a:xfrm>
          <a:off x="295275" y="48682275"/>
          <a:ext cx="2543175" cy="276225"/>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oneCellAnchor>
    <xdr:from>
      <xdr:col>10</xdr:col>
      <xdr:colOff>133350</xdr:colOff>
      <xdr:row>174</xdr:row>
      <xdr:rowOff>123825</xdr:rowOff>
    </xdr:from>
    <xdr:ext cx="4019550" cy="266700"/>
    <xdr:sp>
      <xdr:nvSpPr>
        <xdr:cNvPr id="58" name="TextBox 62"/>
        <xdr:cNvSpPr txBox="1">
          <a:spLocks noChangeArrowheads="1"/>
        </xdr:cNvSpPr>
      </xdr:nvSpPr>
      <xdr:spPr>
        <a:xfrm>
          <a:off x="8420100" y="28727400"/>
          <a:ext cx="40195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66675</xdr:colOff>
      <xdr:row>67</xdr:row>
      <xdr:rowOff>142875</xdr:rowOff>
    </xdr:from>
    <xdr:to>
      <xdr:col>6</xdr:col>
      <xdr:colOff>495300</xdr:colOff>
      <xdr:row>70</xdr:row>
      <xdr:rowOff>0</xdr:rowOff>
    </xdr:to>
    <xdr:sp>
      <xdr:nvSpPr>
        <xdr:cNvPr id="59" name="Rectangle 4"/>
        <xdr:cNvSpPr>
          <a:spLocks/>
        </xdr:cNvSpPr>
      </xdr:nvSpPr>
      <xdr:spPr>
        <a:xfrm>
          <a:off x="66675" y="11020425"/>
          <a:ext cx="6276975"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comparative figures have been restated following the adoption of the Amendment to FRS 117 as below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cserver\finance\Angie\Account\Account\2010\2Q%202010\LCH%20-2nd%20Quarter%20repor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Compare"/>
      <sheetName val="BS-Compare"/>
      <sheetName val="IS"/>
      <sheetName val="BS"/>
      <sheetName val="Changes In Equity"/>
      <sheetName val="Cash Flow"/>
      <sheetName val="Notes"/>
      <sheetName val="PL-working"/>
      <sheetName val="BS-working"/>
      <sheetName val="CONSO ADJ"/>
      <sheetName val="SUM ADJ"/>
      <sheetName val="inter-bal"/>
    </sheetNames>
    <sheetDataSet>
      <sheetData sheetId="2">
        <row r="19">
          <cell r="B19">
            <v>6905</v>
          </cell>
        </row>
        <row r="39">
          <cell r="B39">
            <v>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tabSelected="1" zoomScalePageLayoutView="0" workbookViewId="0" topLeftCell="A1">
      <selection activeCell="B19" sqref="B19"/>
    </sheetView>
  </sheetViews>
  <sheetFormatPr defaultColWidth="9.140625" defaultRowHeight="12.75"/>
  <cols>
    <col min="1" max="1" width="36.140625" style="5" customWidth="1"/>
    <col min="2" max="2" width="15.140625" style="5" customWidth="1"/>
    <col min="3" max="3" width="1.28515625" style="5" customWidth="1"/>
    <col min="4" max="4" width="15.140625" style="6" bestFit="1" customWidth="1"/>
    <col min="5" max="5" width="1.421875" style="5" customWidth="1"/>
    <col min="6" max="6" width="12.421875" style="6" bestFit="1" customWidth="1"/>
    <col min="7" max="7" width="1.421875" style="5" customWidth="1"/>
    <col min="8" max="8" width="15.140625" style="6" bestFit="1" customWidth="1"/>
    <col min="9" max="9" width="1.1484375" style="5" customWidth="1"/>
    <col min="10" max="16384" width="9.140625" style="5" customWidth="1"/>
  </cols>
  <sheetData>
    <row r="1" spans="1:8" s="47" customFormat="1" ht="17.25" customHeight="1">
      <c r="A1" s="46" t="s">
        <v>9</v>
      </c>
      <c r="D1" s="48"/>
      <c r="F1" s="48"/>
      <c r="H1" s="48"/>
    </row>
    <row r="2" spans="1:8" s="47" customFormat="1" ht="15.75" customHeight="1">
      <c r="A2" s="46" t="s">
        <v>98</v>
      </c>
      <c r="D2" s="48"/>
      <c r="F2" s="48"/>
      <c r="H2" s="48"/>
    </row>
    <row r="3" spans="4:8" s="47" customFormat="1" ht="16.5" customHeight="1">
      <c r="D3" s="48"/>
      <c r="F3" s="48"/>
      <c r="H3" s="48"/>
    </row>
    <row r="4" spans="1:4" s="41" customFormat="1" ht="15">
      <c r="A4" s="41" t="s">
        <v>35</v>
      </c>
      <c r="C4" s="41" t="s">
        <v>34</v>
      </c>
      <c r="D4" s="42" t="s">
        <v>115</v>
      </c>
    </row>
    <row r="5" spans="1:4" s="41" customFormat="1" ht="15">
      <c r="A5" s="41" t="s">
        <v>26</v>
      </c>
      <c r="C5" s="41" t="s">
        <v>33</v>
      </c>
      <c r="D5" s="42" t="s">
        <v>118</v>
      </c>
    </row>
    <row r="6" s="41" customFormat="1" ht="14.25"/>
    <row r="7" s="41" customFormat="1" ht="15">
      <c r="A7" s="42" t="s">
        <v>119</v>
      </c>
    </row>
    <row r="8" s="41" customFormat="1" ht="15">
      <c r="A8" s="42" t="s">
        <v>32</v>
      </c>
    </row>
    <row r="9" s="41" customFormat="1" ht="14.25"/>
    <row r="10" s="41" customFormat="1" ht="15">
      <c r="A10" s="42" t="s">
        <v>106</v>
      </c>
    </row>
    <row r="11" spans="1:2" ht="11.25">
      <c r="A11" s="15"/>
      <c r="B11" s="6"/>
    </row>
    <row r="12" spans="1:8" ht="12.75">
      <c r="A12" s="15"/>
      <c r="B12" s="91" t="s">
        <v>31</v>
      </c>
      <c r="C12" s="91"/>
      <c r="D12" s="91"/>
      <c r="E12" s="13"/>
      <c r="F12" s="91" t="s">
        <v>30</v>
      </c>
      <c r="G12" s="91"/>
      <c r="H12" s="91"/>
    </row>
    <row r="13" spans="2:8" ht="12.75">
      <c r="B13" s="12"/>
      <c r="C13" s="12"/>
      <c r="D13" s="12" t="s">
        <v>29</v>
      </c>
      <c r="E13" s="12"/>
      <c r="F13" s="12"/>
      <c r="G13" s="12"/>
      <c r="H13" s="12" t="s">
        <v>29</v>
      </c>
    </row>
    <row r="14" spans="2:8" ht="12.75">
      <c r="B14" s="12" t="s">
        <v>28</v>
      </c>
      <c r="C14" s="12"/>
      <c r="D14" s="12" t="s">
        <v>27</v>
      </c>
      <c r="E14" s="12"/>
      <c r="F14" s="12" t="s">
        <v>28</v>
      </c>
      <c r="G14" s="12"/>
      <c r="H14" s="12" t="s">
        <v>27</v>
      </c>
    </row>
    <row r="15" spans="2:8" ht="12.75">
      <c r="B15" s="12" t="s">
        <v>26</v>
      </c>
      <c r="C15" s="12"/>
      <c r="D15" s="12" t="s">
        <v>26</v>
      </c>
      <c r="E15" s="12"/>
      <c r="F15" s="12" t="s">
        <v>25</v>
      </c>
      <c r="G15" s="12"/>
      <c r="H15" s="12" t="s">
        <v>24</v>
      </c>
    </row>
    <row r="16" spans="2:8" ht="12.75">
      <c r="B16" s="14" t="s">
        <v>120</v>
      </c>
      <c r="C16" s="12"/>
      <c r="D16" s="14" t="s">
        <v>121</v>
      </c>
      <c r="E16" s="12"/>
      <c r="F16" s="14" t="s">
        <v>120</v>
      </c>
      <c r="G16" s="12"/>
      <c r="H16" s="14" t="s">
        <v>121</v>
      </c>
    </row>
    <row r="17" spans="2:8" ht="12.75">
      <c r="B17" s="12" t="s">
        <v>23</v>
      </c>
      <c r="C17" s="13"/>
      <c r="D17" s="12" t="s">
        <v>23</v>
      </c>
      <c r="E17" s="13"/>
      <c r="F17" s="12" t="s">
        <v>23</v>
      </c>
      <c r="G17" s="13"/>
      <c r="H17" s="12" t="s">
        <v>23</v>
      </c>
    </row>
    <row r="18" ht="11.25">
      <c r="F18" s="5"/>
    </row>
    <row r="19" spans="1:8" s="7" customFormat="1" ht="12.75">
      <c r="A19" s="11" t="s">
        <v>22</v>
      </c>
      <c r="B19" s="10">
        <f>+F19-12561</f>
        <v>6820</v>
      </c>
      <c r="C19" s="10"/>
      <c r="D19" s="10">
        <v>7059</v>
      </c>
      <c r="E19" s="10"/>
      <c r="F19" s="10">
        <v>19381</v>
      </c>
      <c r="G19" s="10"/>
      <c r="H19" s="10">
        <v>18091</v>
      </c>
    </row>
    <row r="20" spans="1:8" s="7" customFormat="1" ht="12.75">
      <c r="A20" s="11"/>
      <c r="B20" s="10"/>
      <c r="C20" s="10"/>
      <c r="D20" s="10"/>
      <c r="E20" s="10"/>
      <c r="F20" s="10"/>
      <c r="G20" s="10"/>
      <c r="H20" s="10"/>
    </row>
    <row r="21" spans="1:8" s="7" customFormat="1" ht="12.75">
      <c r="A21" s="9" t="s">
        <v>21</v>
      </c>
      <c r="B21" s="10">
        <f>-18819+12229</f>
        <v>-6590</v>
      </c>
      <c r="C21" s="10"/>
      <c r="D21" s="10">
        <v>-6825</v>
      </c>
      <c r="E21" s="10"/>
      <c r="F21" s="10">
        <f>-17205-1614</f>
        <v>-18819</v>
      </c>
      <c r="G21" s="10"/>
      <c r="H21" s="10">
        <v>-17563</v>
      </c>
    </row>
    <row r="22" spans="1:8" s="7" customFormat="1" ht="12.75">
      <c r="A22" s="9"/>
      <c r="B22" s="53"/>
      <c r="C22" s="10"/>
      <c r="D22" s="53"/>
      <c r="E22" s="10"/>
      <c r="F22" s="53"/>
      <c r="G22" s="10"/>
      <c r="H22" s="53"/>
    </row>
    <row r="23" spans="1:8" s="7" customFormat="1" ht="12.75">
      <c r="A23" s="9" t="s">
        <v>20</v>
      </c>
      <c r="B23" s="10">
        <v>0</v>
      </c>
      <c r="C23" s="10"/>
      <c r="D23" s="10">
        <v>9</v>
      </c>
      <c r="E23" s="10"/>
      <c r="F23" s="10">
        <v>74</v>
      </c>
      <c r="G23" s="10"/>
      <c r="H23" s="10">
        <v>141</v>
      </c>
    </row>
    <row r="24" spans="1:8" s="7" customFormat="1" ht="12.75">
      <c r="A24" s="9"/>
      <c r="B24" s="54"/>
      <c r="C24" s="10"/>
      <c r="D24" s="54"/>
      <c r="E24" s="10"/>
      <c r="F24" s="54"/>
      <c r="G24" s="10"/>
      <c r="H24" s="54"/>
    </row>
    <row r="25" spans="1:8" s="7" customFormat="1" ht="12.75">
      <c r="A25" s="9" t="s">
        <v>2</v>
      </c>
      <c r="B25" s="10">
        <f>SUM(B19:B24)</f>
        <v>230</v>
      </c>
      <c r="C25" s="10"/>
      <c r="D25" s="10">
        <f>SUM(D19:D24)</f>
        <v>243</v>
      </c>
      <c r="E25" s="10"/>
      <c r="F25" s="10">
        <f>SUM(F19:F24)</f>
        <v>636</v>
      </c>
      <c r="G25" s="10"/>
      <c r="H25" s="10">
        <f>SUM(H19:H24)</f>
        <v>669</v>
      </c>
    </row>
    <row r="26" spans="1:8" s="7" customFormat="1" ht="12.75">
      <c r="A26" s="9"/>
      <c r="B26" s="79"/>
      <c r="C26" s="10"/>
      <c r="D26" s="79"/>
      <c r="E26" s="10"/>
      <c r="F26" s="79"/>
      <c r="G26" s="10"/>
      <c r="H26" s="79"/>
    </row>
    <row r="27" spans="1:8" s="7" customFormat="1" ht="12.75">
      <c r="A27" s="9" t="s">
        <v>19</v>
      </c>
      <c r="B27" s="10">
        <f>-418+281</f>
        <v>-137</v>
      </c>
      <c r="C27" s="10"/>
      <c r="D27" s="10">
        <v>-125</v>
      </c>
      <c r="E27" s="10"/>
      <c r="F27" s="10">
        <v>-418</v>
      </c>
      <c r="G27" s="10"/>
      <c r="H27" s="10">
        <v>-377</v>
      </c>
    </row>
    <row r="28" spans="2:8" s="7" customFormat="1" ht="12.75">
      <c r="B28" s="54"/>
      <c r="C28" s="10"/>
      <c r="D28" s="54"/>
      <c r="E28" s="10"/>
      <c r="F28" s="54"/>
      <c r="G28" s="10"/>
      <c r="H28" s="54"/>
    </row>
    <row r="29" spans="1:8" s="7" customFormat="1" ht="12.75">
      <c r="A29" s="9" t="s">
        <v>3</v>
      </c>
      <c r="B29" s="10">
        <f>SUM(B25:B28)</f>
        <v>93</v>
      </c>
      <c r="C29" s="10"/>
      <c r="D29" s="10">
        <f>SUM(D25:D28)</f>
        <v>118</v>
      </c>
      <c r="E29" s="10"/>
      <c r="F29" s="10">
        <f>SUM(F25:F28)</f>
        <v>218</v>
      </c>
      <c r="G29" s="10"/>
      <c r="H29" s="10">
        <f>SUM(H25:H28)</f>
        <v>292</v>
      </c>
    </row>
    <row r="30" spans="1:8" s="7" customFormat="1" ht="12.75">
      <c r="A30" s="9"/>
      <c r="B30" s="55"/>
      <c r="C30" s="10"/>
      <c r="D30" s="55"/>
      <c r="E30" s="10"/>
      <c r="F30" s="55"/>
      <c r="G30" s="10"/>
      <c r="H30" s="55"/>
    </row>
    <row r="31" spans="1:8" s="7" customFormat="1" ht="12.75">
      <c r="A31" s="9" t="s">
        <v>14</v>
      </c>
      <c r="B31" s="10">
        <v>0</v>
      </c>
      <c r="C31" s="10"/>
      <c r="D31" s="10">
        <v>0</v>
      </c>
      <c r="E31" s="10"/>
      <c r="F31" s="10">
        <v>0</v>
      </c>
      <c r="G31" s="10"/>
      <c r="H31" s="10">
        <v>0</v>
      </c>
    </row>
    <row r="32" spans="1:8" s="7" customFormat="1" ht="12.75">
      <c r="A32" s="9"/>
      <c r="B32" s="54"/>
      <c r="C32" s="10"/>
      <c r="D32" s="54"/>
      <c r="E32" s="10"/>
      <c r="F32" s="54"/>
      <c r="G32" s="10"/>
      <c r="H32" s="54"/>
    </row>
    <row r="33" spans="1:8" s="7" customFormat="1" ht="13.5" thickBot="1">
      <c r="A33" s="9" t="s">
        <v>107</v>
      </c>
      <c r="B33" s="83">
        <f>SUM(B29:B32)</f>
        <v>93</v>
      </c>
      <c r="C33" s="10"/>
      <c r="D33" s="83">
        <f>SUM(D29:D32)</f>
        <v>118</v>
      </c>
      <c r="E33" s="10"/>
      <c r="F33" s="83">
        <f>SUM(F29:F32)</f>
        <v>218</v>
      </c>
      <c r="G33" s="10"/>
      <c r="H33" s="83">
        <f>SUM(H29:H32)</f>
        <v>292</v>
      </c>
    </row>
    <row r="34" spans="1:10" s="7" customFormat="1" ht="13.5" thickTop="1">
      <c r="A34" s="9"/>
      <c r="B34" s="10"/>
      <c r="C34" s="10"/>
      <c r="D34" s="10"/>
      <c r="E34" s="10"/>
      <c r="F34" s="10"/>
      <c r="G34" s="10"/>
      <c r="H34" s="10"/>
      <c r="J34" s="11"/>
    </row>
    <row r="35" spans="1:10" s="7" customFormat="1" ht="13.5" thickBot="1">
      <c r="A35" s="9" t="s">
        <v>137</v>
      </c>
      <c r="B35" s="89">
        <f>B33</f>
        <v>93</v>
      </c>
      <c r="C35" s="10"/>
      <c r="D35" s="89">
        <f>D33</f>
        <v>118</v>
      </c>
      <c r="E35" s="10"/>
      <c r="F35" s="89">
        <f>F33</f>
        <v>218</v>
      </c>
      <c r="G35" s="10"/>
      <c r="H35" s="89">
        <f>H33</f>
        <v>292</v>
      </c>
      <c r="J35" s="11"/>
    </row>
    <row r="36" spans="1:10" s="7" customFormat="1" ht="13.5" thickTop="1">
      <c r="A36" s="43"/>
      <c r="B36" s="53"/>
      <c r="C36" s="10"/>
      <c r="D36" s="10"/>
      <c r="E36" s="10"/>
      <c r="F36" s="53"/>
      <c r="G36" s="10"/>
      <c r="H36" s="10"/>
      <c r="J36" s="11"/>
    </row>
    <row r="37" spans="1:8" s="7" customFormat="1" ht="13.5" thickBot="1">
      <c r="A37" s="43" t="s">
        <v>18</v>
      </c>
      <c r="B37" s="57">
        <f>+B33/60000*100</f>
        <v>0.155</v>
      </c>
      <c r="C37" s="58"/>
      <c r="D37" s="57">
        <f>+D33/60000*100</f>
        <v>0.19666666666666666</v>
      </c>
      <c r="E37" s="58"/>
      <c r="F37" s="57">
        <f>+F33/60000*100</f>
        <v>0.36333333333333334</v>
      </c>
      <c r="G37" s="10"/>
      <c r="H37" s="57">
        <f>+H33/60000*100</f>
        <v>0.4866666666666667</v>
      </c>
    </row>
    <row r="38" spans="1:8" s="7" customFormat="1" ht="14.25" thickBot="1" thickTop="1">
      <c r="A38" s="43" t="s">
        <v>17</v>
      </c>
      <c r="B38" s="57">
        <f>+B33/60000*100</f>
        <v>0.155</v>
      </c>
      <c r="C38" s="58"/>
      <c r="D38" s="57">
        <f>+D33/60000*100</f>
        <v>0.19666666666666666</v>
      </c>
      <c r="E38" s="58"/>
      <c r="F38" s="57">
        <f>+F33/60000*100</f>
        <v>0.36333333333333334</v>
      </c>
      <c r="G38" s="10"/>
      <c r="H38" s="57">
        <f>+H33/60000*100</f>
        <v>0.4866666666666667</v>
      </c>
    </row>
    <row r="39" spans="1:8" s="7" customFormat="1" ht="13.5" thickTop="1">
      <c r="A39" s="9"/>
      <c r="B39" s="9"/>
      <c r="C39" s="9"/>
      <c r="D39" s="8"/>
      <c r="E39" s="9"/>
      <c r="F39" s="8"/>
      <c r="G39" s="9"/>
      <c r="H39" s="8"/>
    </row>
    <row r="40" spans="1:8" s="7" customFormat="1" ht="11.25">
      <c r="A40" s="5"/>
      <c r="B40" s="5"/>
      <c r="C40" s="5"/>
      <c r="D40" s="6"/>
      <c r="E40" s="5"/>
      <c r="F40" s="6"/>
      <c r="G40" s="5"/>
      <c r="H40" s="6"/>
    </row>
    <row r="44" spans="1:2" ht="12.75">
      <c r="A44" s="9"/>
      <c r="B44" s="4"/>
    </row>
    <row r="45" spans="1:2" ht="12.75">
      <c r="A45" s="9"/>
      <c r="B45" s="4"/>
    </row>
    <row r="46" spans="1:2" ht="12.75">
      <c r="A46" s="9"/>
      <c r="B46" s="9"/>
    </row>
    <row r="47" spans="1:2" ht="12.75">
      <c r="A47" s="9"/>
      <c r="B47" s="9"/>
    </row>
    <row r="48" spans="1:2" ht="12.75">
      <c r="A48" s="9"/>
      <c r="B48" s="9"/>
    </row>
    <row r="49" spans="1:2" ht="12.75">
      <c r="A49" s="9"/>
      <c r="B49" s="9"/>
    </row>
    <row r="50" spans="1:2" ht="12.75">
      <c r="A50" s="9"/>
      <c r="B50" s="9"/>
    </row>
    <row r="51" spans="1:2" ht="12.75">
      <c r="A51" s="9"/>
      <c r="B51" s="9"/>
    </row>
    <row r="52" spans="1:2" ht="12.75">
      <c r="A52" s="9"/>
      <c r="B52" s="9"/>
    </row>
    <row r="53" spans="1:2" ht="12.75">
      <c r="A53" s="9"/>
      <c r="B53" s="9"/>
    </row>
    <row r="54" spans="1:2" ht="12.75">
      <c r="A54" s="9"/>
      <c r="B54" s="9"/>
    </row>
    <row r="55" spans="1:2" ht="12.75">
      <c r="A55" s="9"/>
      <c r="B55" s="9"/>
    </row>
    <row r="56" spans="1:2" ht="12.75">
      <c r="A56" s="9"/>
      <c r="B56" s="9"/>
    </row>
    <row r="57" spans="1:2" ht="12.75">
      <c r="A57" s="9"/>
      <c r="B57" s="9"/>
    </row>
    <row r="58" spans="1:2" ht="12.75">
      <c r="A58" s="9"/>
      <c r="B58" s="9"/>
    </row>
    <row r="59" spans="1:2" ht="12.75">
      <c r="A59" s="9"/>
      <c r="B59" s="9"/>
    </row>
    <row r="60" spans="1:2" ht="12.75">
      <c r="A60" s="9"/>
      <c r="B60" s="9"/>
    </row>
    <row r="61" spans="1:2" ht="12.75">
      <c r="A61" s="9"/>
      <c r="B61" s="9"/>
    </row>
    <row r="62" spans="1:2" ht="12.75">
      <c r="A62" s="9"/>
      <c r="B62" s="9"/>
    </row>
    <row r="63" spans="1:2" ht="12.75">
      <c r="A63" s="9"/>
      <c r="B63" s="9"/>
    </row>
    <row r="64" spans="1:2" ht="12.75">
      <c r="A64" s="9"/>
      <c r="B64" s="9"/>
    </row>
    <row r="65" spans="1:2" ht="12.75">
      <c r="A65" s="9"/>
      <c r="B65" s="9"/>
    </row>
    <row r="66" spans="1:2" ht="12.75">
      <c r="A66" s="9"/>
      <c r="B66" s="9"/>
    </row>
    <row r="67" spans="1:2" ht="12.75">
      <c r="A67" s="9"/>
      <c r="B67" s="9"/>
    </row>
    <row r="68" spans="1:2" ht="12.75">
      <c r="A68" s="9"/>
      <c r="B68" s="9"/>
    </row>
    <row r="69" spans="1:2" ht="12.75">
      <c r="A69" s="9"/>
      <c r="B69" s="9"/>
    </row>
    <row r="70" spans="1:2" ht="12.75">
      <c r="A70" s="9"/>
      <c r="B70" s="9"/>
    </row>
    <row r="71" spans="1:2" ht="12.75">
      <c r="A71" s="9"/>
      <c r="B71" s="9"/>
    </row>
    <row r="72" spans="1:2" ht="12.75">
      <c r="A72" s="9"/>
      <c r="B72" s="9"/>
    </row>
    <row r="73" spans="1:2" ht="12.75">
      <c r="A73" s="9"/>
      <c r="B73" s="9"/>
    </row>
    <row r="74" spans="1:2" ht="12.75">
      <c r="A74" s="9"/>
      <c r="B74" s="9"/>
    </row>
    <row r="75" spans="1:2" ht="12.75">
      <c r="A75" s="9"/>
      <c r="B75" s="9"/>
    </row>
    <row r="76" spans="1:2" ht="12.75">
      <c r="A76" s="9"/>
      <c r="B76" s="9"/>
    </row>
    <row r="77" spans="1:2" ht="12.75">
      <c r="A77" s="9"/>
      <c r="B77" s="9"/>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92"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L88"/>
  <sheetViews>
    <sheetView zoomScalePageLayoutView="0" workbookViewId="0" topLeftCell="A31">
      <selection activeCell="F60" sqref="F60"/>
    </sheetView>
  </sheetViews>
  <sheetFormatPr defaultColWidth="9.140625" defaultRowHeight="12.75"/>
  <cols>
    <col min="1" max="1" width="3.00390625" style="9" customWidth="1"/>
    <col min="2" max="2" width="6.8515625" style="9" customWidth="1"/>
    <col min="3" max="3" width="39.140625" style="9" customWidth="1"/>
    <col min="4" max="4" width="12.57421875" style="9" customWidth="1"/>
    <col min="5" max="5" width="1.7109375" style="9" customWidth="1"/>
    <col min="6" max="6" width="12.57421875" style="8" customWidth="1"/>
    <col min="7" max="7" width="1.57421875" style="9" customWidth="1"/>
    <col min="8" max="16384" width="9.140625" style="9" customWidth="1"/>
  </cols>
  <sheetData>
    <row r="1" ht="12.75">
      <c r="A1" s="13" t="s">
        <v>9</v>
      </c>
    </row>
    <row r="2" ht="12.75">
      <c r="A2" s="13" t="s">
        <v>98</v>
      </c>
    </row>
    <row r="4" ht="12.75">
      <c r="A4" s="13" t="s">
        <v>108</v>
      </c>
    </row>
    <row r="5" spans="4:6" ht="12.75">
      <c r="D5" s="12"/>
      <c r="E5" s="13"/>
      <c r="F5" s="12" t="s">
        <v>70</v>
      </c>
    </row>
    <row r="6" spans="4:6" ht="12.75">
      <c r="D6" s="12" t="s">
        <v>69</v>
      </c>
      <c r="E6" s="13"/>
      <c r="F6" s="12" t="s">
        <v>68</v>
      </c>
    </row>
    <row r="7" spans="4:6" ht="12.75">
      <c r="D7" s="12" t="s">
        <v>67</v>
      </c>
      <c r="E7" s="13"/>
      <c r="F7" s="12" t="s">
        <v>66</v>
      </c>
    </row>
    <row r="8" spans="4:6" ht="12.75">
      <c r="D8" s="12" t="s">
        <v>26</v>
      </c>
      <c r="E8" s="13"/>
      <c r="F8" s="12" t="s">
        <v>65</v>
      </c>
    </row>
    <row r="9" spans="4:6" ht="12.75">
      <c r="D9" s="12" t="s">
        <v>64</v>
      </c>
      <c r="E9" s="13"/>
      <c r="F9" s="12" t="s">
        <v>63</v>
      </c>
    </row>
    <row r="10" spans="4:6" ht="12.75">
      <c r="D10" s="49" t="s">
        <v>120</v>
      </c>
      <c r="E10" s="13"/>
      <c r="F10" s="19" t="s">
        <v>101</v>
      </c>
    </row>
    <row r="11" spans="4:6" ht="12.75">
      <c r="D11" s="12" t="s">
        <v>23</v>
      </c>
      <c r="E11" s="13"/>
      <c r="F11" s="12" t="s">
        <v>23</v>
      </c>
    </row>
    <row r="12" spans="1:6" ht="12.75">
      <c r="A12" s="18" t="s">
        <v>62</v>
      </c>
      <c r="D12" s="13"/>
      <c r="E12" s="13"/>
      <c r="F12" s="12"/>
    </row>
    <row r="13" ht="12.75">
      <c r="A13" s="18" t="s">
        <v>61</v>
      </c>
    </row>
    <row r="14" spans="1:6" s="11" customFormat="1" ht="12.75">
      <c r="A14" s="11" t="s">
        <v>60</v>
      </c>
      <c r="D14" s="59">
        <f>24046-D15</f>
        <v>17778</v>
      </c>
      <c r="E14" s="10"/>
      <c r="F14" s="60">
        <f>7615+11017</f>
        <v>18632</v>
      </c>
    </row>
    <row r="15" spans="1:6" s="11" customFormat="1" ht="12.75">
      <c r="A15" s="11" t="s">
        <v>96</v>
      </c>
      <c r="D15" s="61">
        <v>6268</v>
      </c>
      <c r="E15" s="10"/>
      <c r="F15" s="62">
        <v>6268</v>
      </c>
    </row>
    <row r="16" spans="2:6" s="11" customFormat="1" ht="12.75">
      <c r="B16" s="18"/>
      <c r="C16" s="18"/>
      <c r="D16" s="63">
        <f>SUM(D14:D15)</f>
        <v>24046</v>
      </c>
      <c r="E16" s="10"/>
      <c r="F16" s="63">
        <f>SUM(F14:F15)</f>
        <v>24900</v>
      </c>
    </row>
    <row r="17" spans="1:6" s="11" customFormat="1" ht="12.75">
      <c r="A17" s="18" t="s">
        <v>58</v>
      </c>
      <c r="D17" s="61" t="s">
        <v>100</v>
      </c>
      <c r="E17" s="10"/>
      <c r="F17" s="62"/>
    </row>
    <row r="18" spans="2:6" s="11" customFormat="1" ht="12.75">
      <c r="B18" s="11" t="s">
        <v>57</v>
      </c>
      <c r="D18" s="61">
        <v>9938</v>
      </c>
      <c r="E18" s="10"/>
      <c r="F18" s="62">
        <v>9336</v>
      </c>
    </row>
    <row r="19" spans="2:6" s="11" customFormat="1" ht="12.75">
      <c r="B19" s="11" t="s">
        <v>56</v>
      </c>
      <c r="D19" s="61">
        <v>3843</v>
      </c>
      <c r="E19" s="10"/>
      <c r="F19" s="62">
        <v>3404</v>
      </c>
    </row>
    <row r="20" spans="2:6" s="11" customFormat="1" ht="12.75">
      <c r="B20" s="11" t="s">
        <v>55</v>
      </c>
      <c r="D20" s="61">
        <f>1688+212+45+19</f>
        <v>1964</v>
      </c>
      <c r="E20" s="10"/>
      <c r="F20" s="62">
        <f>5728-F19+21</f>
        <v>2345</v>
      </c>
    </row>
    <row r="21" spans="2:6" s="11" customFormat="1" ht="12.75">
      <c r="B21" s="11" t="s">
        <v>54</v>
      </c>
      <c r="D21" s="61">
        <v>140</v>
      </c>
      <c r="E21" s="10"/>
      <c r="F21" s="62">
        <v>235</v>
      </c>
    </row>
    <row r="22" spans="4:6" s="11" customFormat="1" ht="12.75">
      <c r="D22" s="63">
        <f>SUM(D18:D21)</f>
        <v>15885</v>
      </c>
      <c r="E22" s="10"/>
      <c r="F22" s="63">
        <f>SUM(F18:F21)</f>
        <v>15320</v>
      </c>
    </row>
    <row r="23" spans="1:6" s="11" customFormat="1" ht="13.5" thickBot="1">
      <c r="A23" s="18" t="s">
        <v>53</v>
      </c>
      <c r="D23" s="56">
        <f>+D22+D16</f>
        <v>39931</v>
      </c>
      <c r="E23" s="10"/>
      <c r="F23" s="56">
        <f>+F22+F16</f>
        <v>40220</v>
      </c>
    </row>
    <row r="24" spans="5:6" s="11" customFormat="1" ht="13.5" thickTop="1">
      <c r="E24" s="10"/>
      <c r="F24" s="10"/>
    </row>
    <row r="25" spans="1:6" s="11" customFormat="1" ht="12.75">
      <c r="A25" s="18" t="s">
        <v>52</v>
      </c>
      <c r="E25" s="10"/>
      <c r="F25" s="10"/>
    </row>
    <row r="26" spans="2:6" s="11" customFormat="1" ht="12.75">
      <c r="B26" s="11" t="s">
        <v>51</v>
      </c>
      <c r="D26" s="11">
        <v>60000</v>
      </c>
      <c r="E26" s="10"/>
      <c r="F26" s="10">
        <v>60000</v>
      </c>
    </row>
    <row r="27" spans="2:6" s="11" customFormat="1" ht="12.75">
      <c r="B27" s="11" t="s">
        <v>50</v>
      </c>
      <c r="E27" s="10"/>
      <c r="F27" s="10"/>
    </row>
    <row r="28" spans="3:6" s="11" customFormat="1" ht="12.75">
      <c r="C28" s="11" t="s">
        <v>8</v>
      </c>
      <c r="D28" s="11">
        <v>856</v>
      </c>
      <c r="E28" s="10"/>
      <c r="F28" s="10">
        <v>856</v>
      </c>
    </row>
    <row r="29" spans="3:6" s="11" customFormat="1" ht="12.75">
      <c r="C29" s="11" t="s">
        <v>4</v>
      </c>
      <c r="D29" s="64">
        <f>-39948+'IS'!F35</f>
        <v>-39730</v>
      </c>
      <c r="E29" s="10"/>
      <c r="F29" s="65">
        <v>-39948</v>
      </c>
    </row>
    <row r="30" spans="4:6" s="11" customFormat="1" ht="12.75">
      <c r="D30" s="10">
        <f>SUM(D26:D29)</f>
        <v>21126</v>
      </c>
      <c r="E30" s="10"/>
      <c r="F30" s="10">
        <f>SUM(F26:F29)</f>
        <v>20908</v>
      </c>
    </row>
    <row r="31" spans="1:6" s="11" customFormat="1" ht="12.75">
      <c r="A31" s="18" t="s">
        <v>49</v>
      </c>
      <c r="E31" s="10"/>
      <c r="F31" s="10"/>
    </row>
    <row r="32" spans="1:6" s="11" customFormat="1" ht="12.75">
      <c r="A32" s="18" t="s">
        <v>48</v>
      </c>
      <c r="C32" s="18"/>
      <c r="E32" s="10"/>
      <c r="F32" s="10"/>
    </row>
    <row r="33" spans="1:6" s="11" customFormat="1" ht="12.75">
      <c r="A33" s="18"/>
      <c r="B33" s="11" t="s">
        <v>0</v>
      </c>
      <c r="C33" s="18"/>
      <c r="D33" s="59">
        <v>4576</v>
      </c>
      <c r="E33" s="10"/>
      <c r="F33" s="59">
        <v>4576</v>
      </c>
    </row>
    <row r="34" spans="1:6" s="11" customFormat="1" ht="12.75">
      <c r="A34" s="18"/>
      <c r="B34" s="11" t="s">
        <v>43</v>
      </c>
      <c r="C34" s="18"/>
      <c r="D34" s="61">
        <f>116+143</f>
        <v>259</v>
      </c>
      <c r="E34" s="10"/>
      <c r="F34" s="61">
        <v>288</v>
      </c>
    </row>
    <row r="35" spans="1:6" s="11" customFormat="1" ht="12.75">
      <c r="A35" s="18"/>
      <c r="B35" s="11" t="s">
        <v>42</v>
      </c>
      <c r="C35" s="18"/>
      <c r="D35" s="61">
        <v>459</v>
      </c>
      <c r="E35" s="10"/>
      <c r="F35" s="61">
        <v>1090</v>
      </c>
    </row>
    <row r="36" spans="1:6" s="11" customFormat="1" ht="12.75">
      <c r="A36" s="18"/>
      <c r="B36" s="11" t="s">
        <v>97</v>
      </c>
      <c r="C36" s="18"/>
      <c r="D36" s="61">
        <v>955</v>
      </c>
      <c r="E36" s="10"/>
      <c r="F36" s="61">
        <v>954</v>
      </c>
    </row>
    <row r="37" spans="1:6" s="11" customFormat="1" ht="12.75">
      <c r="A37" s="18"/>
      <c r="C37" s="18"/>
      <c r="D37" s="59">
        <f>SUM(D33:D36)</f>
        <v>6249</v>
      </c>
      <c r="E37" s="10"/>
      <c r="F37" s="59">
        <f>SUM(F33:F36)</f>
        <v>6908</v>
      </c>
    </row>
    <row r="38" spans="1:6" s="11" customFormat="1" ht="12.75">
      <c r="A38" s="18" t="s">
        <v>47</v>
      </c>
      <c r="C38" s="18"/>
      <c r="D38" s="59"/>
      <c r="E38" s="10"/>
      <c r="F38" s="59"/>
    </row>
    <row r="39" spans="2:6" s="11" customFormat="1" ht="12.75">
      <c r="B39" s="11" t="s">
        <v>109</v>
      </c>
      <c r="D39" s="61">
        <v>1760</v>
      </c>
      <c r="E39" s="10"/>
      <c r="F39" s="61">
        <v>2101</v>
      </c>
    </row>
    <row r="40" spans="2:6" s="11" customFormat="1" ht="12.75">
      <c r="B40" s="11" t="s">
        <v>46</v>
      </c>
      <c r="D40" s="61">
        <v>7162</v>
      </c>
      <c r="E40" s="10"/>
      <c r="F40" s="61">
        <f>2840+4293</f>
        <v>7133</v>
      </c>
    </row>
    <row r="41" spans="2:6" s="11" customFormat="1" ht="12.75">
      <c r="B41" s="11" t="s">
        <v>45</v>
      </c>
      <c r="D41" s="61">
        <f>309+83+84</f>
        <v>476</v>
      </c>
      <c r="E41" s="10"/>
      <c r="F41" s="61">
        <v>652</v>
      </c>
    </row>
    <row r="42" spans="2:6" s="11" customFormat="1" ht="12.75" hidden="1">
      <c r="B42" s="11" t="s">
        <v>44</v>
      </c>
      <c r="D42" s="61">
        <v>0</v>
      </c>
      <c r="E42" s="10"/>
      <c r="F42" s="61">
        <v>0</v>
      </c>
    </row>
    <row r="43" spans="2:6" s="11" customFormat="1" ht="12.75">
      <c r="B43" s="11" t="s">
        <v>43</v>
      </c>
      <c r="D43" s="61">
        <f>162+34+64+1</f>
        <v>261</v>
      </c>
      <c r="E43" s="10"/>
      <c r="F43" s="61">
        <v>207</v>
      </c>
    </row>
    <row r="44" spans="2:6" s="11" customFormat="1" ht="12.75">
      <c r="B44" s="11" t="s">
        <v>42</v>
      </c>
      <c r="D44" s="61">
        <v>855</v>
      </c>
      <c r="E44" s="10"/>
      <c r="F44" s="61">
        <v>821</v>
      </c>
    </row>
    <row r="45" spans="2:6" s="11" customFormat="1" ht="12.75">
      <c r="B45" s="11" t="s">
        <v>41</v>
      </c>
      <c r="D45" s="61">
        <v>2042</v>
      </c>
      <c r="E45" s="10"/>
      <c r="F45" s="61">
        <f>1093+397</f>
        <v>1490</v>
      </c>
    </row>
    <row r="46" spans="2:12" s="11" customFormat="1" ht="12.75" hidden="1">
      <c r="B46" s="11" t="s">
        <v>14</v>
      </c>
      <c r="D46" s="61">
        <v>0</v>
      </c>
      <c r="E46" s="10"/>
      <c r="F46" s="61">
        <v>0</v>
      </c>
      <c r="J46" s="17"/>
      <c r="K46" s="17"/>
      <c r="L46" s="17"/>
    </row>
    <row r="47" spans="4:12" s="11" customFormat="1" ht="12.75">
      <c r="D47" s="63">
        <f>SUM(D39:D46)</f>
        <v>12556</v>
      </c>
      <c r="E47" s="10"/>
      <c r="F47" s="63">
        <f>SUM(F39:F46)</f>
        <v>12404</v>
      </c>
      <c r="J47" s="17"/>
      <c r="K47" s="17"/>
      <c r="L47" s="17"/>
    </row>
    <row r="48" spans="1:12" s="11" customFormat="1" ht="12.75">
      <c r="A48" s="11" t="s">
        <v>40</v>
      </c>
      <c r="B48" s="18"/>
      <c r="C48" s="18"/>
      <c r="D48" s="66">
        <f>+D47+D37</f>
        <v>18805</v>
      </c>
      <c r="E48" s="10"/>
      <c r="F48" s="66">
        <f>+F47+F37</f>
        <v>19312</v>
      </c>
      <c r="J48" s="17"/>
      <c r="K48" s="17"/>
      <c r="L48" s="17"/>
    </row>
    <row r="49" spans="1:12" s="11" customFormat="1" ht="13.5" thickBot="1">
      <c r="A49" s="11" t="s">
        <v>39</v>
      </c>
      <c r="D49" s="67">
        <f>+D48+D30</f>
        <v>39931</v>
      </c>
      <c r="E49" s="10"/>
      <c r="F49" s="67">
        <f>+F48+F30</f>
        <v>40220</v>
      </c>
      <c r="J49" s="17"/>
      <c r="K49" s="17"/>
      <c r="L49" s="17"/>
    </row>
    <row r="50" spans="5:12" s="11" customFormat="1" ht="13.5" thickTop="1">
      <c r="E50" s="10"/>
      <c r="F50" s="10"/>
      <c r="H50" s="17"/>
      <c r="I50" s="17"/>
      <c r="J50" s="17"/>
      <c r="K50" s="17"/>
      <c r="L50" s="17"/>
    </row>
    <row r="51" spans="1:12" s="11" customFormat="1" ht="12.75">
      <c r="A51" s="11" t="s">
        <v>38</v>
      </c>
      <c r="E51" s="10"/>
      <c r="F51" s="10"/>
      <c r="H51" s="17"/>
      <c r="I51" s="17"/>
      <c r="J51" s="17"/>
      <c r="K51" s="17"/>
      <c r="L51" s="17"/>
    </row>
    <row r="52" spans="2:12" s="11" customFormat="1" ht="12.75">
      <c r="B52" s="11" t="s">
        <v>37</v>
      </c>
      <c r="E52" s="10"/>
      <c r="F52" s="10"/>
      <c r="H52" s="17"/>
      <c r="I52" s="17"/>
      <c r="J52" s="17"/>
      <c r="K52" s="17"/>
      <c r="L52" s="17"/>
    </row>
    <row r="53" spans="2:12" s="11" customFormat="1" ht="13.5" thickBot="1">
      <c r="B53" s="11" t="s">
        <v>36</v>
      </c>
      <c r="D53" s="68">
        <f>+D30/60000*100</f>
        <v>35.21</v>
      </c>
      <c r="E53" s="10"/>
      <c r="F53" s="68">
        <f>+F30/60000*100</f>
        <v>34.846666666666664</v>
      </c>
      <c r="H53" s="17"/>
      <c r="I53" s="17"/>
      <c r="J53" s="17"/>
      <c r="K53" s="17"/>
      <c r="L53" s="17"/>
    </row>
    <row r="54" spans="5:12" s="11" customFormat="1" ht="13.5" thickTop="1">
      <c r="E54" s="10"/>
      <c r="F54" s="10"/>
      <c r="H54" s="17"/>
      <c r="I54" s="17"/>
      <c r="J54" s="17"/>
      <c r="K54" s="17"/>
      <c r="L54" s="17"/>
    </row>
    <row r="55" spans="2:6" ht="12.75">
      <c r="B55" s="16"/>
      <c r="C55" s="16"/>
      <c r="D55" s="69"/>
      <c r="E55" s="16"/>
      <c r="F55" s="16"/>
    </row>
    <row r="56" spans="5:6" ht="12.75">
      <c r="E56" s="16"/>
      <c r="F56" s="16"/>
    </row>
    <row r="58" spans="4:6" ht="12.75">
      <c r="D58" s="70"/>
      <c r="E58" s="16"/>
      <c r="F58" s="16"/>
    </row>
    <row r="59" spans="5:6" ht="12.75">
      <c r="E59" s="16"/>
      <c r="F59" s="16"/>
    </row>
    <row r="60" spans="4:6" ht="12.75">
      <c r="D60" s="71"/>
      <c r="E60" s="16"/>
      <c r="F60" s="71"/>
    </row>
    <row r="61" spans="5:6" ht="12.75">
      <c r="E61" s="16"/>
      <c r="F61" s="16"/>
    </row>
    <row r="62" spans="5:6" ht="12.75">
      <c r="E62" s="16"/>
      <c r="F62" s="16"/>
    </row>
    <row r="63" spans="5:6" ht="12.75">
      <c r="E63" s="16"/>
      <c r="F63" s="16"/>
    </row>
    <row r="64" spans="5:6" ht="12.75">
      <c r="E64" s="16"/>
      <c r="F64" s="16"/>
    </row>
    <row r="65" spans="5:6" ht="12.75">
      <c r="E65" s="16"/>
      <c r="F65" s="16"/>
    </row>
    <row r="66" spans="5:6" ht="12.75">
      <c r="E66" s="16"/>
      <c r="F66" s="16"/>
    </row>
    <row r="67" spans="5:6" ht="12.75">
      <c r="E67" s="16"/>
      <c r="F67" s="16"/>
    </row>
    <row r="68" spans="5:6" ht="12.75">
      <c r="E68" s="16"/>
      <c r="F68" s="16"/>
    </row>
    <row r="69" spans="5:6" ht="12.75">
      <c r="E69" s="16"/>
      <c r="F69" s="16"/>
    </row>
    <row r="70" spans="5:6" ht="12.75">
      <c r="E70" s="16"/>
      <c r="F70" s="16"/>
    </row>
    <row r="71" spans="5:6" ht="12.75">
      <c r="E71" s="16"/>
      <c r="F71" s="16"/>
    </row>
    <row r="72" spans="5:6" ht="12.75">
      <c r="E72" s="16"/>
      <c r="F72" s="16"/>
    </row>
    <row r="73" spans="5:6" ht="12.75">
      <c r="E73" s="16"/>
      <c r="F73" s="16"/>
    </row>
    <row r="74" spans="5:6" ht="12.75">
      <c r="E74" s="16"/>
      <c r="F74" s="16"/>
    </row>
    <row r="75" spans="5:6" ht="12.75">
      <c r="E75" s="16"/>
      <c r="F75" s="16"/>
    </row>
    <row r="76" spans="5:6" ht="12.75">
      <c r="E76" s="16"/>
      <c r="F76" s="16"/>
    </row>
    <row r="77" spans="5:6" ht="12.75">
      <c r="E77" s="16"/>
      <c r="F77" s="16"/>
    </row>
    <row r="78" spans="5:6" ht="12.75">
      <c r="E78" s="16"/>
      <c r="F78" s="16"/>
    </row>
    <row r="79" spans="5:6" ht="12.75">
      <c r="E79" s="16"/>
      <c r="F79" s="16"/>
    </row>
    <row r="80" spans="5:6" ht="12.75">
      <c r="E80" s="16"/>
      <c r="F80" s="16"/>
    </row>
    <row r="81" spans="5:6" ht="12.75">
      <c r="E81" s="16"/>
      <c r="F81" s="16"/>
    </row>
    <row r="82" spans="5:6" ht="12.75">
      <c r="E82" s="16"/>
      <c r="F82" s="16"/>
    </row>
    <row r="83" spans="5:6" ht="12.75">
      <c r="E83" s="16"/>
      <c r="F83" s="16"/>
    </row>
    <row r="84" spans="5:6" ht="12.75">
      <c r="E84" s="16"/>
      <c r="F84" s="16"/>
    </row>
    <row r="85" spans="5:6" ht="12.75">
      <c r="E85" s="16"/>
      <c r="F85" s="16"/>
    </row>
    <row r="86" spans="5:6" ht="12.75">
      <c r="E86" s="16"/>
      <c r="F86" s="16"/>
    </row>
    <row r="87" spans="5:6" ht="12.75">
      <c r="E87" s="16"/>
      <c r="F87" s="16"/>
    </row>
    <row r="88" spans="5:6" ht="12.75">
      <c r="E88" s="16"/>
      <c r="F88" s="16"/>
    </row>
  </sheetData>
  <sheetProtection password="E7B9" sheet="1"/>
  <printOptions/>
  <pageMargins left="0.62"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L31" sqref="L31"/>
    </sheetView>
  </sheetViews>
  <sheetFormatPr defaultColWidth="9.140625" defaultRowHeight="12.75"/>
  <cols>
    <col min="1" max="1" width="35.57421875" style="37" customWidth="1"/>
    <col min="2" max="5" width="14.7109375" style="37" customWidth="1"/>
    <col min="6" max="6" width="6.421875" style="37" customWidth="1"/>
    <col min="7" max="16384" width="9.140625" style="37" customWidth="1"/>
  </cols>
  <sheetData>
    <row r="1" ht="12.75">
      <c r="A1" s="13" t="s">
        <v>9</v>
      </c>
    </row>
    <row r="2" ht="12.75">
      <c r="A2" s="13" t="s">
        <v>98</v>
      </c>
    </row>
    <row r="4" ht="12.75">
      <c r="A4" s="33" t="s">
        <v>113</v>
      </c>
    </row>
    <row r="6" spans="2:6" s="33" customFormat="1" ht="12.75">
      <c r="B6" s="35" t="s">
        <v>10</v>
      </c>
      <c r="C6" s="35" t="s">
        <v>10</v>
      </c>
      <c r="D6" s="35" t="s">
        <v>87</v>
      </c>
      <c r="E6" s="35"/>
      <c r="F6" s="35"/>
    </row>
    <row r="7" spans="2:6" s="33" customFormat="1" ht="12.75">
      <c r="B7" s="35" t="s">
        <v>11</v>
      </c>
      <c r="C7" s="35" t="s">
        <v>12</v>
      </c>
      <c r="D7" s="35" t="s">
        <v>86</v>
      </c>
      <c r="E7" s="35" t="s">
        <v>85</v>
      </c>
      <c r="F7" s="35"/>
    </row>
    <row r="8" spans="2:6" s="33" customFormat="1" ht="12.75">
      <c r="B8" s="35" t="s">
        <v>84</v>
      </c>
      <c r="C8" s="35" t="s">
        <v>84</v>
      </c>
      <c r="D8" s="35" t="s">
        <v>84</v>
      </c>
      <c r="E8" s="35" t="s">
        <v>84</v>
      </c>
      <c r="F8" s="35"/>
    </row>
    <row r="9" spans="1:6" s="33" customFormat="1" ht="25.5">
      <c r="A9" s="34" t="s">
        <v>122</v>
      </c>
      <c r="B9" s="35"/>
      <c r="C9" s="35"/>
      <c r="D9" s="35"/>
      <c r="E9" s="35"/>
      <c r="F9" s="35"/>
    </row>
    <row r="10" spans="1:6" ht="17.25" customHeight="1">
      <c r="A10" s="37" t="s">
        <v>105</v>
      </c>
      <c r="B10" s="2">
        <v>60000</v>
      </c>
      <c r="C10" s="2">
        <v>856</v>
      </c>
      <c r="D10" s="2">
        <f>+'BS'!F29</f>
        <v>-39948</v>
      </c>
      <c r="E10" s="2">
        <f>SUM(B10:D10)</f>
        <v>20908</v>
      </c>
      <c r="F10" s="38"/>
    </row>
    <row r="11" spans="1:6" ht="17.25" customHeight="1">
      <c r="A11" s="90" t="s">
        <v>137</v>
      </c>
      <c r="B11" s="2">
        <v>0</v>
      </c>
      <c r="C11" s="2">
        <v>0</v>
      </c>
      <c r="D11" s="2">
        <f>+'IS'!F35</f>
        <v>218</v>
      </c>
      <c r="E11" s="2">
        <f>SUM(B11:D11)</f>
        <v>218</v>
      </c>
      <c r="F11" s="38"/>
    </row>
    <row r="12" spans="1:6" ht="17.25" customHeight="1" thickBot="1">
      <c r="A12" s="37" t="s">
        <v>124</v>
      </c>
      <c r="B12" s="78">
        <f>+B10-B11</f>
        <v>60000</v>
      </c>
      <c r="C12" s="78">
        <f>+C10-C11</f>
        <v>856</v>
      </c>
      <c r="D12" s="78">
        <f>+D10+D11</f>
        <v>-39730</v>
      </c>
      <c r="E12" s="78">
        <f>+E10+E11</f>
        <v>21126</v>
      </c>
      <c r="F12" s="39"/>
    </row>
    <row r="13" spans="2:6" ht="13.5" thickTop="1">
      <c r="B13" s="38"/>
      <c r="C13" s="38"/>
      <c r="D13" s="38"/>
      <c r="E13" s="38"/>
      <c r="F13" s="38"/>
    </row>
    <row r="14" spans="2:6" ht="12.75">
      <c r="B14" s="38"/>
      <c r="C14" s="38"/>
      <c r="D14" s="38"/>
      <c r="E14" s="38"/>
      <c r="F14" s="38"/>
    </row>
    <row r="15" spans="2:6" ht="12.75">
      <c r="B15" s="38"/>
      <c r="C15" s="38"/>
      <c r="D15" s="38"/>
      <c r="E15" s="38"/>
      <c r="F15" s="38"/>
    </row>
    <row r="16" spans="2:6" s="33" customFormat="1" ht="12.75">
      <c r="B16" s="35" t="s">
        <v>10</v>
      </c>
      <c r="C16" s="35" t="s">
        <v>10</v>
      </c>
      <c r="D16" s="35" t="s">
        <v>87</v>
      </c>
      <c r="E16" s="35"/>
      <c r="F16" s="35"/>
    </row>
    <row r="17" spans="2:6" s="33" customFormat="1" ht="12.75">
      <c r="B17" s="35" t="s">
        <v>11</v>
      </c>
      <c r="C17" s="35" t="s">
        <v>12</v>
      </c>
      <c r="D17" s="35" t="s">
        <v>86</v>
      </c>
      <c r="E17" s="35" t="s">
        <v>85</v>
      </c>
      <c r="F17" s="35"/>
    </row>
    <row r="18" spans="2:6" s="33" customFormat="1" ht="12.75">
      <c r="B18" s="35" t="s">
        <v>84</v>
      </c>
      <c r="C18" s="35" t="s">
        <v>84</v>
      </c>
      <c r="D18" s="35" t="s">
        <v>84</v>
      </c>
      <c r="E18" s="35" t="s">
        <v>84</v>
      </c>
      <c r="F18" s="35"/>
    </row>
    <row r="19" ht="25.5">
      <c r="A19" s="34" t="s">
        <v>123</v>
      </c>
    </row>
    <row r="20" spans="1:5" ht="16.5" customHeight="1">
      <c r="A20" s="37" t="s">
        <v>99</v>
      </c>
      <c r="B20" s="1">
        <v>60000</v>
      </c>
      <c r="C20" s="1">
        <v>856</v>
      </c>
      <c r="D20" s="1">
        <v>-40112</v>
      </c>
      <c r="E20" s="2">
        <f>SUM(B20:D20)</f>
        <v>20744</v>
      </c>
    </row>
    <row r="21" spans="1:5" ht="16.5" customHeight="1">
      <c r="A21" s="90" t="s">
        <v>137</v>
      </c>
      <c r="B21" s="1">
        <v>0</v>
      </c>
      <c r="C21" s="1">
        <v>0</v>
      </c>
      <c r="D21" s="1">
        <f>+'IS'!H35</f>
        <v>292</v>
      </c>
      <c r="E21" s="2">
        <f>SUM(B21:D21)</f>
        <v>292</v>
      </c>
    </row>
    <row r="22" spans="1:6" ht="16.5" customHeight="1" thickBot="1">
      <c r="A22" s="37" t="s">
        <v>125</v>
      </c>
      <c r="B22" s="78">
        <f>+B20-B21</f>
        <v>60000</v>
      </c>
      <c r="C22" s="78">
        <f>+C20-C21</f>
        <v>856</v>
      </c>
      <c r="D22" s="78">
        <f>+D20+D21</f>
        <v>-39820</v>
      </c>
      <c r="E22" s="78">
        <f>+E20+E21</f>
        <v>21036</v>
      </c>
      <c r="F22" s="40"/>
    </row>
    <row r="23" ht="13.5" thickTop="1"/>
  </sheetData>
  <sheetProtection password="E7B9" sheet="1"/>
  <printOptions/>
  <pageMargins left="0.75" right="0.3" top="1" bottom="1" header="0.5" footer="0.5"/>
  <pageSetup fitToHeight="1" fitToWidth="1" horizontalDpi="600" verticalDpi="600" orientation="portrait" paperSize="9" scale="93" r:id="rId2"/>
  <headerFooter alignWithMargins="0">
    <oddFooter>&amp;CPage 4</oddFooter>
  </headerFooter>
  <drawing r:id="rId1"/>
</worksheet>
</file>

<file path=xl/worksheets/sheet4.xml><?xml version="1.0" encoding="utf-8"?>
<worksheet xmlns="http://schemas.openxmlformats.org/spreadsheetml/2006/main" xmlns:r="http://schemas.openxmlformats.org/officeDocument/2006/relationships">
  <dimension ref="A1:I79"/>
  <sheetViews>
    <sheetView zoomScalePageLayoutView="0" workbookViewId="0" topLeftCell="A22">
      <selection activeCell="E24" sqref="E24"/>
    </sheetView>
  </sheetViews>
  <sheetFormatPr defaultColWidth="9.140625" defaultRowHeight="12.75"/>
  <cols>
    <col min="1" max="1" width="50.00390625" style="5" customWidth="1"/>
    <col min="2" max="2" width="2.421875" style="5" customWidth="1"/>
    <col min="3" max="3" width="13.7109375" style="7" customWidth="1"/>
    <col min="4" max="4" width="1.7109375" style="5" customWidth="1"/>
    <col min="5" max="5" width="15.140625" style="5" bestFit="1" customWidth="1"/>
    <col min="6" max="6" width="1.57421875" style="5" customWidth="1"/>
    <col min="7" max="8" width="9.140625" style="5" customWidth="1"/>
    <col min="9" max="9" width="9.57421875" style="5" customWidth="1"/>
    <col min="10" max="16384" width="9.140625" style="5" customWidth="1"/>
  </cols>
  <sheetData>
    <row r="1" ht="12.75">
      <c r="A1" s="13" t="s">
        <v>9</v>
      </c>
    </row>
    <row r="2" ht="12.75">
      <c r="A2" s="13" t="s">
        <v>98</v>
      </c>
    </row>
    <row r="4" ht="12.75">
      <c r="A4" s="33" t="s">
        <v>110</v>
      </c>
    </row>
    <row r="5" spans="1:5" ht="11.25">
      <c r="A5" s="15"/>
      <c r="C5" s="6"/>
      <c r="E5" s="6"/>
    </row>
    <row r="6" spans="1:5" ht="12.75">
      <c r="A6" s="15"/>
      <c r="C6" s="12" t="s">
        <v>83</v>
      </c>
      <c r="D6" s="12"/>
      <c r="E6" s="12" t="s">
        <v>83</v>
      </c>
    </row>
    <row r="7" spans="1:5" ht="12.75">
      <c r="A7" s="15"/>
      <c r="C7" s="12" t="s">
        <v>28</v>
      </c>
      <c r="D7" s="13"/>
      <c r="E7" s="12" t="s">
        <v>29</v>
      </c>
    </row>
    <row r="8" spans="1:5" ht="12.75">
      <c r="A8" s="15"/>
      <c r="C8" s="12" t="s">
        <v>25</v>
      </c>
      <c r="D8" s="13"/>
      <c r="E8" s="12" t="s">
        <v>24</v>
      </c>
    </row>
    <row r="9" spans="1:5" ht="12.75">
      <c r="A9" s="15"/>
      <c r="C9" s="12" t="s">
        <v>64</v>
      </c>
      <c r="D9" s="13"/>
      <c r="E9" s="12" t="s">
        <v>63</v>
      </c>
    </row>
    <row r="10" spans="1:5" ht="12.75">
      <c r="A10" s="15"/>
      <c r="B10" s="15"/>
      <c r="C10" s="31" t="s">
        <v>120</v>
      </c>
      <c r="D10" s="32"/>
      <c r="E10" s="31" t="s">
        <v>101</v>
      </c>
    </row>
    <row r="11" spans="1:5" ht="12.75">
      <c r="A11" s="15"/>
      <c r="C11" s="12" t="s">
        <v>23</v>
      </c>
      <c r="D11" s="12"/>
      <c r="E11" s="12" t="s">
        <v>23</v>
      </c>
    </row>
    <row r="12" spans="1:3" ht="11.25">
      <c r="A12" s="15"/>
      <c r="C12" s="5"/>
    </row>
    <row r="13" spans="1:9" ht="13.5">
      <c r="A13" s="26" t="s">
        <v>82</v>
      </c>
      <c r="B13" s="28"/>
      <c r="C13" s="72"/>
      <c r="D13" s="7"/>
      <c r="E13" s="72"/>
      <c r="I13" s="24"/>
    </row>
    <row r="14" spans="1:9" ht="11.25">
      <c r="A14" s="30"/>
      <c r="B14" s="28"/>
      <c r="C14" s="72"/>
      <c r="D14" s="7"/>
      <c r="E14" s="72"/>
      <c r="I14" s="24"/>
    </row>
    <row r="15" spans="1:9" ht="13.5">
      <c r="A15" s="25" t="s">
        <v>1</v>
      </c>
      <c r="B15" s="28"/>
      <c r="C15" s="23">
        <f>'IS'!F35</f>
        <v>218</v>
      </c>
      <c r="D15" s="21"/>
      <c r="E15" s="23">
        <v>148</v>
      </c>
      <c r="I15" s="24"/>
    </row>
    <row r="16" spans="1:9" ht="12">
      <c r="A16" s="28"/>
      <c r="B16" s="28"/>
      <c r="C16" s="23"/>
      <c r="D16" s="21"/>
      <c r="E16" s="23"/>
      <c r="I16" s="24"/>
    </row>
    <row r="17" spans="1:9" ht="13.5">
      <c r="A17" s="25" t="s">
        <v>81</v>
      </c>
      <c r="B17" s="28"/>
      <c r="C17" s="23"/>
      <c r="D17" s="21"/>
      <c r="E17" s="23"/>
      <c r="I17" s="24"/>
    </row>
    <row r="18" spans="1:9" ht="13.5">
      <c r="A18" s="25" t="s">
        <v>102</v>
      </c>
      <c r="B18" s="28"/>
      <c r="C18" s="23">
        <v>0</v>
      </c>
      <c r="D18" s="21"/>
      <c r="E18" s="23">
        <v>91</v>
      </c>
      <c r="I18" s="24"/>
    </row>
    <row r="19" spans="1:9" ht="13.5">
      <c r="A19" s="25" t="s">
        <v>13</v>
      </c>
      <c r="B19" s="28"/>
      <c r="C19" s="23">
        <f>+'BS'!F14-'BS'!D14</f>
        <v>854</v>
      </c>
      <c r="D19" s="21"/>
      <c r="E19" s="23">
        <v>2117</v>
      </c>
      <c r="G19" s="36"/>
      <c r="H19" s="36"/>
      <c r="I19" s="24"/>
    </row>
    <row r="20" spans="1:5" ht="13.5">
      <c r="A20" s="52" t="s">
        <v>103</v>
      </c>
      <c r="C20" s="23">
        <v>0</v>
      </c>
      <c r="D20" s="21"/>
      <c r="E20" s="23">
        <v>50</v>
      </c>
    </row>
    <row r="21" spans="1:5" ht="13.5">
      <c r="A21" s="52" t="s">
        <v>104</v>
      </c>
      <c r="C21" s="23">
        <v>0</v>
      </c>
      <c r="D21" s="21"/>
      <c r="E21" s="23">
        <v>23</v>
      </c>
    </row>
    <row r="22" spans="1:9" ht="13.5">
      <c r="A22" s="25" t="s">
        <v>80</v>
      </c>
      <c r="B22" s="28"/>
      <c r="C22" s="73">
        <f>-'IS'!F27</f>
        <v>418</v>
      </c>
      <c r="D22" s="21"/>
      <c r="E22" s="73">
        <v>481</v>
      </c>
      <c r="I22" s="24"/>
    </row>
    <row r="23" spans="1:9" ht="13.5">
      <c r="A23" s="25" t="s">
        <v>5</v>
      </c>
      <c r="B23" s="28"/>
      <c r="C23" s="23">
        <f>SUM(C15:C22)</f>
        <v>1490</v>
      </c>
      <c r="D23" s="21"/>
      <c r="E23" s="23">
        <f>SUM(E15:E22)</f>
        <v>2910</v>
      </c>
      <c r="I23" s="24"/>
    </row>
    <row r="24" spans="1:9" ht="12">
      <c r="A24" s="28"/>
      <c r="B24" s="28"/>
      <c r="C24" s="23"/>
      <c r="D24" s="21"/>
      <c r="E24" s="23"/>
      <c r="I24" s="24"/>
    </row>
    <row r="25" spans="1:9" ht="13.5">
      <c r="A25" s="25" t="s">
        <v>6</v>
      </c>
      <c r="B25" s="28"/>
      <c r="C25" s="23">
        <f>-'BS'!D18+'BS'!F18</f>
        <v>-602</v>
      </c>
      <c r="D25" s="21"/>
      <c r="E25" s="23">
        <v>-74</v>
      </c>
      <c r="I25" s="24"/>
    </row>
    <row r="26" spans="1:9" ht="13.5">
      <c r="A26" s="25" t="s">
        <v>129</v>
      </c>
      <c r="B26" s="28"/>
      <c r="C26" s="23">
        <f>+'BS'!F19+'BS'!F20-'BS'!D19-'BS'!D20-C18</f>
        <v>-58</v>
      </c>
      <c r="D26" s="21"/>
      <c r="E26" s="23">
        <v>2321</v>
      </c>
      <c r="I26" s="24"/>
    </row>
    <row r="27" spans="1:9" ht="13.5">
      <c r="A27" s="25" t="s">
        <v>7</v>
      </c>
      <c r="B27" s="28"/>
      <c r="C27" s="73">
        <f>-'BS'!F33-'BS'!F39-'BS'!F40-'BS'!F41+'BS'!D33+'BS'!D39+'BS'!D40+'BS'!D41-'BS'!F46+'BS'!D46</f>
        <v>-488</v>
      </c>
      <c r="D27" s="21"/>
      <c r="E27" s="73">
        <v>-3640</v>
      </c>
      <c r="I27" s="24"/>
    </row>
    <row r="28" spans="1:9" ht="13.5">
      <c r="A28" s="25" t="s">
        <v>15</v>
      </c>
      <c r="B28" s="28"/>
      <c r="C28" s="23">
        <f>SUM(C23:C27)</f>
        <v>342</v>
      </c>
      <c r="D28" s="21"/>
      <c r="E28" s="23">
        <f>SUM(E23:E27)</f>
        <v>1517</v>
      </c>
      <c r="I28" s="24"/>
    </row>
    <row r="29" spans="1:9" ht="13.5">
      <c r="A29" s="25"/>
      <c r="B29" s="28"/>
      <c r="C29" s="20"/>
      <c r="D29" s="20"/>
      <c r="E29" s="20"/>
      <c r="I29" s="24"/>
    </row>
    <row r="30" spans="1:9" ht="13.5">
      <c r="A30" s="25" t="s">
        <v>79</v>
      </c>
      <c r="B30" s="28"/>
      <c r="C30" s="73">
        <f>+'IS'!F27</f>
        <v>-418</v>
      </c>
      <c r="D30" s="21"/>
      <c r="E30" s="73">
        <v>-482</v>
      </c>
      <c r="I30" s="24"/>
    </row>
    <row r="31" spans="1:9" ht="13.5">
      <c r="A31" s="26" t="s">
        <v>78</v>
      </c>
      <c r="B31" s="28"/>
      <c r="C31" s="23">
        <f>SUM(C28:C30)</f>
        <v>-76</v>
      </c>
      <c r="D31" s="21"/>
      <c r="E31" s="23">
        <f>SUM(E28:E30)</f>
        <v>1035</v>
      </c>
      <c r="I31" s="24"/>
    </row>
    <row r="32" spans="1:9" ht="13.5">
      <c r="A32" s="26"/>
      <c r="B32" s="28"/>
      <c r="C32" s="23"/>
      <c r="D32" s="21"/>
      <c r="E32" s="23"/>
      <c r="I32" s="24"/>
    </row>
    <row r="33" spans="1:9" ht="13.5">
      <c r="A33" s="25"/>
      <c r="B33" s="28"/>
      <c r="C33" s="23"/>
      <c r="D33" s="21"/>
      <c r="E33" s="23"/>
      <c r="I33" s="24"/>
    </row>
    <row r="34" spans="1:9" ht="13.5">
      <c r="A34" s="26" t="s">
        <v>77</v>
      </c>
      <c r="B34" s="28"/>
      <c r="C34" s="23"/>
      <c r="D34" s="21"/>
      <c r="E34" s="23"/>
      <c r="I34" s="24"/>
    </row>
    <row r="35" spans="1:9" ht="13.5">
      <c r="A35" s="25" t="s">
        <v>16</v>
      </c>
      <c r="B35" s="28"/>
      <c r="C35" s="74">
        <v>0</v>
      </c>
      <c r="D35" s="21"/>
      <c r="E35" s="74">
        <v>-100</v>
      </c>
      <c r="I35" s="24"/>
    </row>
    <row r="36" spans="1:9" ht="13.5">
      <c r="A36" s="29" t="s">
        <v>76</v>
      </c>
      <c r="B36" s="28"/>
      <c r="C36" s="23">
        <f>+C35</f>
        <v>0</v>
      </c>
      <c r="D36" s="75"/>
      <c r="E36" s="23">
        <f>SUM(E35)</f>
        <v>-100</v>
      </c>
      <c r="I36" s="24"/>
    </row>
    <row r="37" spans="1:9" ht="13.5">
      <c r="A37" s="29"/>
      <c r="B37" s="28"/>
      <c r="C37" s="23"/>
      <c r="D37" s="75"/>
      <c r="E37" s="23"/>
      <c r="I37" s="24"/>
    </row>
    <row r="38" spans="1:9" ht="13.5">
      <c r="A38" s="26" t="s">
        <v>75</v>
      </c>
      <c r="B38" s="28"/>
      <c r="C38" s="23"/>
      <c r="D38" s="75"/>
      <c r="E38" s="23"/>
      <c r="I38" s="24"/>
    </row>
    <row r="39" spans="1:9" ht="13.5">
      <c r="A39" s="25" t="s">
        <v>111</v>
      </c>
      <c r="B39" s="28"/>
      <c r="C39" s="74">
        <f>+'BS'!D34+'BS'!D35+'BS'!D42+'BS'!D43+'BS'!D44-'BS'!F34-'BS'!F35-'BS'!F42-'BS'!F43-'BS'!F44</f>
        <v>-572</v>
      </c>
      <c r="D39" s="75"/>
      <c r="E39" s="74">
        <v>-883</v>
      </c>
      <c r="I39" s="24"/>
    </row>
    <row r="40" spans="1:9" ht="13.5">
      <c r="A40" s="26" t="s">
        <v>74</v>
      </c>
      <c r="B40" s="28"/>
      <c r="C40" s="73">
        <f>SUM(C39:C39)</f>
        <v>-572</v>
      </c>
      <c r="D40" s="75"/>
      <c r="E40" s="73">
        <f>SUM(E39:E39)</f>
        <v>-883</v>
      </c>
      <c r="I40" s="24"/>
    </row>
    <row r="41" spans="1:9" ht="13.5">
      <c r="A41" s="26" t="s">
        <v>112</v>
      </c>
      <c r="B41" s="28"/>
      <c r="C41" s="23">
        <f>SUM(C31+C36+C40)</f>
        <v>-648</v>
      </c>
      <c r="D41" s="75"/>
      <c r="E41" s="23">
        <f>SUM(E31+E36+E40)</f>
        <v>52</v>
      </c>
      <c r="I41" s="24"/>
    </row>
    <row r="42" spans="1:9" ht="13.5">
      <c r="A42" s="26" t="s">
        <v>73</v>
      </c>
      <c r="B42" s="28"/>
      <c r="C42" s="23">
        <v>-1254</v>
      </c>
      <c r="D42" s="75"/>
      <c r="E42" s="23">
        <v>-1429</v>
      </c>
      <c r="I42" s="24"/>
    </row>
    <row r="43" spans="1:9" ht="14.25" thickBot="1">
      <c r="A43" s="26" t="s">
        <v>72</v>
      </c>
      <c r="B43" s="28"/>
      <c r="C43" s="76">
        <f>SUM(C41:C42)</f>
        <v>-1902</v>
      </c>
      <c r="D43" s="75"/>
      <c r="E43" s="76">
        <f>SUM(E41:E42)</f>
        <v>-1377</v>
      </c>
      <c r="I43" s="24"/>
    </row>
    <row r="44" spans="1:9" ht="14.25" thickTop="1">
      <c r="A44" s="25"/>
      <c r="B44" s="28"/>
      <c r="C44" s="23"/>
      <c r="D44" s="75"/>
      <c r="E44" s="23"/>
      <c r="I44" s="24"/>
    </row>
    <row r="45" spans="1:9" ht="12">
      <c r="A45" s="27"/>
      <c r="C45" s="23"/>
      <c r="D45" s="20"/>
      <c r="E45" s="23"/>
      <c r="I45" s="24"/>
    </row>
    <row r="46" spans="1:9" ht="13.5">
      <c r="A46" s="26" t="s">
        <v>71</v>
      </c>
      <c r="C46" s="23"/>
      <c r="D46" s="20"/>
      <c r="E46" s="23"/>
      <c r="I46" s="24"/>
    </row>
    <row r="47" spans="1:9" ht="13.5">
      <c r="A47" s="26"/>
      <c r="C47" s="23"/>
      <c r="D47" s="20"/>
      <c r="E47" s="23"/>
      <c r="I47" s="24"/>
    </row>
    <row r="48" spans="1:9" ht="13.5">
      <c r="A48" s="25" t="s">
        <v>54</v>
      </c>
      <c r="C48" s="23">
        <f>+'BS'!D21</f>
        <v>140</v>
      </c>
      <c r="D48" s="20"/>
      <c r="E48" s="23">
        <v>235</v>
      </c>
      <c r="I48" s="24"/>
    </row>
    <row r="49" spans="1:9" ht="13.5">
      <c r="A49" s="25" t="s">
        <v>41</v>
      </c>
      <c r="C49" s="23">
        <f>-'BS'!D45</f>
        <v>-2042</v>
      </c>
      <c r="D49" s="20"/>
      <c r="E49" s="23">
        <v>-1490</v>
      </c>
      <c r="I49" s="24"/>
    </row>
    <row r="50" spans="3:9" ht="12">
      <c r="C50" s="23"/>
      <c r="D50" s="20"/>
      <c r="E50" s="23"/>
      <c r="I50" s="24"/>
    </row>
    <row r="51" spans="1:9" ht="12.75" thickBot="1">
      <c r="A51" s="15"/>
      <c r="C51" s="77">
        <f>SUM(C48:C50)</f>
        <v>-1902</v>
      </c>
      <c r="D51" s="20"/>
      <c r="E51" s="77">
        <f>SUM(E48:E50)</f>
        <v>-1255</v>
      </c>
      <c r="I51" s="24"/>
    </row>
    <row r="52" spans="3:5" ht="12.75" thickTop="1">
      <c r="C52" s="23"/>
      <c r="D52" s="20"/>
      <c r="E52" s="23"/>
    </row>
    <row r="53" spans="3:5" ht="12">
      <c r="C53" s="22"/>
      <c r="D53" s="20"/>
      <c r="E53" s="21"/>
    </row>
    <row r="54" spans="3:5" ht="12">
      <c r="C54" s="21"/>
      <c r="D54" s="20"/>
      <c r="E54" s="20"/>
    </row>
    <row r="55" spans="3:5" ht="12">
      <c r="C55" s="21"/>
      <c r="D55" s="20"/>
      <c r="E55" s="20"/>
    </row>
    <row r="56" spans="3:5" ht="12">
      <c r="C56" s="21"/>
      <c r="D56" s="20"/>
      <c r="E56" s="20"/>
    </row>
    <row r="58" spans="3:5" ht="12">
      <c r="C58" s="21"/>
      <c r="D58" s="20"/>
      <c r="E58" s="20"/>
    </row>
    <row r="59" spans="3:5" ht="12">
      <c r="C59" s="21"/>
      <c r="D59" s="20"/>
      <c r="E59" s="20"/>
    </row>
    <row r="60" spans="3:5" ht="12">
      <c r="C60" s="21">
        <f>+C43-C51</f>
        <v>0</v>
      </c>
      <c r="D60" s="20"/>
      <c r="E60" s="20"/>
    </row>
    <row r="61" spans="3:5" ht="12">
      <c r="C61" s="21"/>
      <c r="D61" s="20"/>
      <c r="E61" s="20"/>
    </row>
    <row r="62" spans="3:5" ht="12">
      <c r="C62" s="21"/>
      <c r="D62" s="20"/>
      <c r="E62" s="20"/>
    </row>
    <row r="63" spans="3:5" ht="12">
      <c r="C63" s="21"/>
      <c r="D63" s="20"/>
      <c r="E63" s="20"/>
    </row>
    <row r="64" spans="3:5" ht="12">
      <c r="C64" s="21"/>
      <c r="D64" s="20"/>
      <c r="E64" s="20"/>
    </row>
    <row r="65" spans="3:5" ht="12">
      <c r="C65" s="21"/>
      <c r="D65" s="20"/>
      <c r="E65" s="20"/>
    </row>
    <row r="66" spans="3:5" ht="12">
      <c r="C66" s="21"/>
      <c r="D66" s="20"/>
      <c r="E66" s="20"/>
    </row>
    <row r="67" spans="3:5" ht="12">
      <c r="C67" s="21"/>
      <c r="D67" s="20"/>
      <c r="E67" s="20"/>
    </row>
    <row r="68" spans="3:5" ht="12">
      <c r="C68" s="21"/>
      <c r="D68" s="20"/>
      <c r="E68" s="20"/>
    </row>
    <row r="69" spans="3:5" ht="12">
      <c r="C69" s="21"/>
      <c r="D69" s="20"/>
      <c r="E69" s="20"/>
    </row>
    <row r="70" spans="3:5" ht="12">
      <c r="C70" s="21"/>
      <c r="D70" s="20"/>
      <c r="E70" s="20"/>
    </row>
    <row r="71" spans="3:5" ht="12">
      <c r="C71" s="21"/>
      <c r="D71" s="20"/>
      <c r="E71" s="20"/>
    </row>
    <row r="72" spans="3:5" ht="12">
      <c r="C72" s="21"/>
      <c r="D72" s="20"/>
      <c r="E72" s="20"/>
    </row>
    <row r="73" spans="3:5" ht="12">
      <c r="C73" s="21"/>
      <c r="D73" s="20"/>
      <c r="E73" s="20"/>
    </row>
    <row r="74" spans="3:5" ht="12">
      <c r="C74" s="21"/>
      <c r="D74" s="20"/>
      <c r="E74" s="20"/>
    </row>
    <row r="75" spans="3:5" ht="12">
      <c r="C75" s="21"/>
      <c r="D75" s="20"/>
      <c r="E75" s="20"/>
    </row>
    <row r="76" spans="3:5" ht="12">
      <c r="C76" s="21"/>
      <c r="D76" s="20"/>
      <c r="E76" s="20"/>
    </row>
    <row r="77" spans="3:5" ht="12">
      <c r="C77" s="21"/>
      <c r="D77" s="20"/>
      <c r="E77" s="20"/>
    </row>
    <row r="78" spans="3:5" ht="12">
      <c r="C78" s="21"/>
      <c r="D78" s="20"/>
      <c r="E78" s="20"/>
    </row>
    <row r="79" spans="3:5" ht="12">
      <c r="C79" s="21"/>
      <c r="D79" s="20"/>
      <c r="E79" s="20"/>
    </row>
  </sheetData>
  <sheetProtection password="E7B9" sheet="1"/>
  <printOptions/>
  <pageMargins left="0.75" right="0.75" top="0.71" bottom="0.87" header="0.5" footer="0.34"/>
  <pageSetup horizontalDpi="600" verticalDpi="600" orientation="portrait" paperSize="9" r:id="rId2"/>
  <headerFooter alignWithMargins="0">
    <oddFooter>&amp;CPage 3
</oddFooter>
  </headerFooter>
  <drawing r:id="rId1"/>
</worksheet>
</file>

<file path=xl/worksheets/sheet5.xml><?xml version="1.0" encoding="utf-8"?>
<worksheet xmlns="http://schemas.openxmlformats.org/spreadsheetml/2006/main" xmlns:r="http://schemas.openxmlformats.org/officeDocument/2006/relationships">
  <dimension ref="A1:H259"/>
  <sheetViews>
    <sheetView zoomScalePageLayoutView="0" workbookViewId="0" topLeftCell="A278">
      <selection activeCell="H20" sqref="H20"/>
    </sheetView>
  </sheetViews>
  <sheetFormatPr defaultColWidth="9.140625" defaultRowHeight="12.75"/>
  <cols>
    <col min="1" max="1" width="13.421875" style="37" customWidth="1"/>
    <col min="2" max="2" width="14.421875" style="37" customWidth="1"/>
    <col min="3" max="3" width="14.7109375" style="37" customWidth="1"/>
    <col min="4" max="5" width="14.57421875" style="37" customWidth="1"/>
    <col min="6" max="6" width="16.00390625" style="37" customWidth="1"/>
    <col min="7" max="16384" width="9.140625" style="37" customWidth="1"/>
  </cols>
  <sheetData>
    <row r="1" ht="12.75">
      <c r="A1" s="13" t="s">
        <v>9</v>
      </c>
    </row>
    <row r="2" ht="12.75">
      <c r="A2" s="13" t="s">
        <v>98</v>
      </c>
    </row>
    <row r="4" ht="15">
      <c r="A4" s="85" t="s">
        <v>88</v>
      </c>
    </row>
    <row r="46" ht="12.75">
      <c r="A46" s="86"/>
    </row>
    <row r="72" spans="1:5" ht="12.75">
      <c r="A72" s="37" t="s">
        <v>136</v>
      </c>
      <c r="E72" s="37" t="s">
        <v>133</v>
      </c>
    </row>
    <row r="73" spans="4:5" ht="12.75">
      <c r="D73" s="37" t="s">
        <v>131</v>
      </c>
      <c r="E73" s="37" t="s">
        <v>134</v>
      </c>
    </row>
    <row r="74" spans="4:6" ht="12.75">
      <c r="D74" s="37" t="s">
        <v>132</v>
      </c>
      <c r="E74" s="37" t="s">
        <v>135</v>
      </c>
      <c r="F74" s="37" t="s">
        <v>130</v>
      </c>
    </row>
    <row r="75" spans="4:6" ht="12.75">
      <c r="D75" s="12" t="s">
        <v>23</v>
      </c>
      <c r="E75" s="12" t="s">
        <v>23</v>
      </c>
      <c r="F75" s="12" t="s">
        <v>23</v>
      </c>
    </row>
    <row r="76" spans="1:6" ht="12.75">
      <c r="A76" s="11" t="s">
        <v>60</v>
      </c>
      <c r="D76" s="1">
        <v>11017</v>
      </c>
      <c r="E76" s="1">
        <v>7615</v>
      </c>
      <c r="F76" s="1">
        <f>+D76+E76</f>
        <v>18632</v>
      </c>
    </row>
    <row r="77" spans="1:6" ht="13.5" thickBot="1">
      <c r="A77" s="11" t="s">
        <v>59</v>
      </c>
      <c r="D77" s="84">
        <v>7615</v>
      </c>
      <c r="E77" s="84">
        <v>-7615</v>
      </c>
      <c r="F77" s="84">
        <v>0</v>
      </c>
    </row>
    <row r="78" spans="1:6" ht="13.5" thickTop="1">
      <c r="A78" s="11"/>
      <c r="D78" s="51"/>
      <c r="E78" s="51"/>
      <c r="F78" s="51"/>
    </row>
    <row r="81" ht="14.25" customHeight="1"/>
    <row r="82" ht="22.5" customHeight="1"/>
    <row r="86" ht="19.5" customHeight="1"/>
    <row r="88" ht="20.25" customHeight="1"/>
    <row r="90" ht="24" customHeight="1"/>
    <row r="99" ht="23.25" customHeight="1"/>
    <row r="101" ht="9.75" customHeight="1"/>
    <row r="102" ht="8.25" customHeight="1"/>
    <row r="114" ht="12.75">
      <c r="D114" s="12" t="s">
        <v>28</v>
      </c>
    </row>
    <row r="115" spans="4:6" ht="12.75">
      <c r="D115" s="12" t="s">
        <v>25</v>
      </c>
      <c r="E115" s="12"/>
      <c r="F115" s="12"/>
    </row>
    <row r="116" spans="4:6" ht="12.75">
      <c r="D116" s="14" t="s">
        <v>120</v>
      </c>
      <c r="E116" s="12"/>
      <c r="F116" s="12"/>
    </row>
    <row r="117" spans="1:6" ht="12.75">
      <c r="A117" s="11"/>
      <c r="D117" s="12" t="s">
        <v>23</v>
      </c>
      <c r="E117" s="12"/>
      <c r="F117" s="12"/>
    </row>
    <row r="118" spans="2:6" ht="12.75">
      <c r="B118" s="37" t="s">
        <v>138</v>
      </c>
      <c r="D118" s="1">
        <v>7025</v>
      </c>
      <c r="E118" s="12"/>
      <c r="F118" s="14"/>
    </row>
    <row r="119" spans="2:6" ht="12.75">
      <c r="B119" s="37" t="s">
        <v>139</v>
      </c>
      <c r="D119" s="1">
        <v>12356</v>
      </c>
      <c r="E119" s="13"/>
      <c r="F119" s="12"/>
    </row>
    <row r="120" spans="2:4" ht="13.5" thickBot="1">
      <c r="B120" s="87"/>
      <c r="D120" s="56">
        <f>SUM(D118:D119)</f>
        <v>19381</v>
      </c>
    </row>
    <row r="121" ht="13.5" thickTop="1"/>
    <row r="123" ht="8.25" customHeight="1"/>
    <row r="135" ht="16.5" customHeight="1"/>
    <row r="147" ht="7.5" customHeight="1"/>
    <row r="149" ht="11.25" customHeight="1"/>
    <row r="150" spans="5:7" ht="12.75">
      <c r="E150" s="82" t="s">
        <v>31</v>
      </c>
      <c r="F150" s="82"/>
      <c r="G150" s="81"/>
    </row>
    <row r="151" ht="12.75">
      <c r="F151" s="12" t="s">
        <v>29</v>
      </c>
    </row>
    <row r="152" spans="4:6" ht="12.75">
      <c r="D152" s="12" t="s">
        <v>28</v>
      </c>
      <c r="F152" s="12" t="s">
        <v>27</v>
      </c>
    </row>
    <row r="153" spans="4:6" ht="12.75">
      <c r="D153" s="12" t="s">
        <v>26</v>
      </c>
      <c r="F153" s="12" t="s">
        <v>26</v>
      </c>
    </row>
    <row r="154" spans="4:6" ht="12.75">
      <c r="D154" s="14" t="s">
        <v>120</v>
      </c>
      <c r="F154" s="14" t="s">
        <v>121</v>
      </c>
    </row>
    <row r="155" spans="1:6" ht="12.75">
      <c r="A155" s="80"/>
      <c r="D155" s="12" t="s">
        <v>23</v>
      </c>
      <c r="F155" s="12" t="s">
        <v>23</v>
      </c>
    </row>
    <row r="156" spans="2:8" ht="12.75">
      <c r="B156" s="37" t="s">
        <v>127</v>
      </c>
      <c r="D156" s="1">
        <f>+'IS'!B19</f>
        <v>6820</v>
      </c>
      <c r="F156" s="1">
        <f>+'IS'!D19</f>
        <v>7059</v>
      </c>
      <c r="H156" s="88"/>
    </row>
    <row r="158" spans="2:6" ht="12.75">
      <c r="B158" s="37" t="s">
        <v>126</v>
      </c>
      <c r="D158" s="1">
        <f>+'IS'!B29</f>
        <v>93</v>
      </c>
      <c r="F158" s="1">
        <f>+'IS'!D29</f>
        <v>118</v>
      </c>
    </row>
    <row r="170" ht="9" customHeight="1"/>
    <row r="171" spans="5:7" ht="12.75">
      <c r="E171" s="82" t="s">
        <v>31</v>
      </c>
      <c r="F171" s="82"/>
      <c r="G171" s="81"/>
    </row>
    <row r="172" ht="12.75">
      <c r="F172" s="12"/>
    </row>
    <row r="173" spans="4:6" ht="12.75">
      <c r="D173" s="12" t="s">
        <v>28</v>
      </c>
      <c r="F173" s="12" t="s">
        <v>28</v>
      </c>
    </row>
    <row r="174" spans="4:6" ht="12.75">
      <c r="D174" s="12" t="s">
        <v>26</v>
      </c>
      <c r="F174" s="12" t="s">
        <v>26</v>
      </c>
    </row>
    <row r="175" spans="4:6" ht="12.75">
      <c r="D175" s="14" t="s">
        <v>120</v>
      </c>
      <c r="F175" s="14" t="s">
        <v>114</v>
      </c>
    </row>
    <row r="176" spans="1:6" ht="12.75">
      <c r="A176" s="80"/>
      <c r="D176" s="12" t="s">
        <v>23</v>
      </c>
      <c r="F176" s="12" t="s">
        <v>23</v>
      </c>
    </row>
    <row r="177" spans="2:8" ht="12.75">
      <c r="B177" s="37" t="s">
        <v>127</v>
      </c>
      <c r="D177" s="1">
        <f>+'IS'!B19</f>
        <v>6820</v>
      </c>
      <c r="F177" s="1">
        <f>+'[1]IS'!$B$19</f>
        <v>6905</v>
      </c>
      <c r="H177" s="88"/>
    </row>
    <row r="179" spans="2:6" ht="12.75">
      <c r="B179" s="37" t="s">
        <v>126</v>
      </c>
      <c r="D179" s="1">
        <f>+'IS'!B35</f>
        <v>93</v>
      </c>
      <c r="F179" s="1">
        <f>+'[1]IS'!$B$39</f>
        <v>83</v>
      </c>
    </row>
    <row r="180" spans="4:6" ht="12.75">
      <c r="D180" s="1"/>
      <c r="F180" s="1"/>
    </row>
    <row r="240" ht="12.75">
      <c r="A240" s="37" t="s">
        <v>128</v>
      </c>
    </row>
    <row r="241" spans="4:6" ht="12.75">
      <c r="D241" s="44" t="s">
        <v>89</v>
      </c>
      <c r="E241" s="44" t="s">
        <v>90</v>
      </c>
      <c r="F241" s="44" t="s">
        <v>85</v>
      </c>
    </row>
    <row r="242" spans="4:6" ht="12.75">
      <c r="D242" s="44" t="s">
        <v>84</v>
      </c>
      <c r="E242" s="44" t="s">
        <v>84</v>
      </c>
      <c r="F242" s="44" t="s">
        <v>84</v>
      </c>
    </row>
    <row r="244" ht="12.75">
      <c r="A244" s="37" t="s">
        <v>116</v>
      </c>
    </row>
    <row r="245" spans="2:6" ht="12.75">
      <c r="B245" s="37" t="s">
        <v>91</v>
      </c>
      <c r="D245" s="1">
        <f>+'BS'!D40</f>
        <v>7162</v>
      </c>
      <c r="E245" s="1">
        <v>0</v>
      </c>
      <c r="F245" s="1">
        <f>+D245</f>
        <v>7162</v>
      </c>
    </row>
    <row r="246" spans="2:6" ht="12.75">
      <c r="B246" s="37" t="s">
        <v>92</v>
      </c>
      <c r="D246" s="1">
        <f>+'BS'!D44</f>
        <v>855</v>
      </c>
      <c r="E246" s="1">
        <v>0</v>
      </c>
      <c r="F246" s="1">
        <f>+D246</f>
        <v>855</v>
      </c>
    </row>
    <row r="247" spans="2:6" ht="12.75" customHeight="1" hidden="1">
      <c r="B247" s="37" t="s">
        <v>93</v>
      </c>
      <c r="D247" s="1">
        <f>+'BS'!D42</f>
        <v>0</v>
      </c>
      <c r="E247" s="1">
        <v>0</v>
      </c>
      <c r="F247" s="1">
        <f>+D247</f>
        <v>0</v>
      </c>
    </row>
    <row r="248" spans="2:6" ht="12.75">
      <c r="B248" s="37" t="s">
        <v>94</v>
      </c>
      <c r="D248" s="1">
        <f>+'BS'!D43</f>
        <v>261</v>
      </c>
      <c r="E248" s="1">
        <v>0</v>
      </c>
      <c r="F248" s="1">
        <f>+D248</f>
        <v>261</v>
      </c>
    </row>
    <row r="249" spans="2:6" ht="12.75">
      <c r="B249" s="37" t="s">
        <v>95</v>
      </c>
      <c r="D249" s="1">
        <f>+'BS'!D45</f>
        <v>2042</v>
      </c>
      <c r="E249" s="1">
        <v>0</v>
      </c>
      <c r="F249" s="1">
        <f>+D249</f>
        <v>2042</v>
      </c>
    </row>
    <row r="250" spans="4:6" ht="12.75">
      <c r="D250" s="45">
        <f>SUM(D245:D249)</f>
        <v>10320</v>
      </c>
      <c r="E250" s="45">
        <v>0</v>
      </c>
      <c r="F250" s="45">
        <f>SUM(F245:F249)</f>
        <v>10320</v>
      </c>
    </row>
    <row r="251" spans="4:6" ht="12.75">
      <c r="D251" s="1"/>
      <c r="E251" s="1"/>
      <c r="F251" s="1"/>
    </row>
    <row r="252" spans="4:6" ht="12.75">
      <c r="D252" s="1"/>
      <c r="E252" s="1"/>
      <c r="F252" s="1"/>
    </row>
    <row r="253" spans="1:6" ht="12.75">
      <c r="A253" s="37" t="s">
        <v>117</v>
      </c>
      <c r="D253" s="1"/>
      <c r="E253" s="1"/>
      <c r="F253" s="1"/>
    </row>
    <row r="254" spans="2:6" ht="12.75">
      <c r="B254" s="37" t="s">
        <v>92</v>
      </c>
      <c r="D254" s="1">
        <f>+'BS'!D35</f>
        <v>459</v>
      </c>
      <c r="E254" s="1">
        <v>0</v>
      </c>
      <c r="F254" s="1">
        <f>+D254</f>
        <v>459</v>
      </c>
    </row>
    <row r="255" spans="2:6" ht="12.75" customHeight="1" hidden="1">
      <c r="B255" s="37" t="s">
        <v>93</v>
      </c>
      <c r="D255" s="1">
        <v>0</v>
      </c>
      <c r="E255" s="1">
        <v>0</v>
      </c>
      <c r="F255" s="1">
        <v>0</v>
      </c>
    </row>
    <row r="256" spans="2:6" ht="12.75">
      <c r="B256" s="37" t="s">
        <v>94</v>
      </c>
      <c r="D256" s="1">
        <f>+'BS'!D34</f>
        <v>259</v>
      </c>
      <c r="E256" s="1">
        <v>0</v>
      </c>
      <c r="F256" s="1">
        <f>+D256</f>
        <v>259</v>
      </c>
    </row>
    <row r="257" spans="4:6" ht="12.75">
      <c r="D257" s="45">
        <f>SUM(D254:D256)</f>
        <v>718</v>
      </c>
      <c r="E257" s="45">
        <v>0</v>
      </c>
      <c r="F257" s="45">
        <f>SUM(F254:F256)</f>
        <v>718</v>
      </c>
    </row>
    <row r="258" spans="2:6" ht="13.5" thickBot="1">
      <c r="B258" s="37" t="s">
        <v>85</v>
      </c>
      <c r="D258" s="3">
        <f>D250+D257</f>
        <v>11038</v>
      </c>
      <c r="E258" s="3">
        <v>0</v>
      </c>
      <c r="F258" s="3">
        <f>F250+F257</f>
        <v>11038</v>
      </c>
    </row>
    <row r="259" spans="4:6" ht="13.5" thickTop="1">
      <c r="D259" s="50"/>
      <c r="E259" s="51"/>
      <c r="F259" s="50"/>
    </row>
  </sheetData>
  <sheetProtection password="E7B9" sheet="1"/>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2010-11-25T02:52:09Z</cp:lastPrinted>
  <dcterms:created xsi:type="dcterms:W3CDTF">1996-10-14T23:33:28Z</dcterms:created>
  <dcterms:modified xsi:type="dcterms:W3CDTF">2010-11-25T06:02:06Z</dcterms:modified>
  <cp:category/>
  <cp:version/>
  <cp:contentType/>
  <cp:contentStatus/>
</cp:coreProperties>
</file>